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4965" activeTab="0"/>
  </bookViews>
  <sheets>
    <sheet name="Comprehensive Income" sheetId="1" r:id="rId1"/>
    <sheet name="Financial Position" sheetId="2" r:id="rId2"/>
    <sheet name="Changes in Equity" sheetId="3" r:id="rId3"/>
    <sheet name="Cash Flow" sheetId="4" r:id="rId4"/>
    <sheet name="Sheet1" sheetId="5" r:id="rId5"/>
  </sheets>
  <definedNames>
    <definedName name="_xlnm.Print_Area" localSheetId="3">'Cash Flow'!$A$1:$F$67</definedName>
    <definedName name="_xlnm.Print_Area" localSheetId="1">'Financial Position'!$A$1:$F$67</definedName>
    <definedName name="Z_0545F950_8241_473E_A47C_4C0328562763_.wvu.PrintArea" localSheetId="3" hidden="1">'Cash Flow'!$A$1:$F$65</definedName>
    <definedName name="Z_0545F950_8241_473E_A47C_4C0328562763_.wvu.PrintArea" localSheetId="1" hidden="1">'Financial Position'!$A$1:$F$67</definedName>
    <definedName name="Z_0545F950_8241_473E_A47C_4C0328562763_.wvu.Rows" localSheetId="3" hidden="1">'Cash Flow'!$19:$19,'Cash Flow'!$22:$26,'Cash Flow'!$46:$46</definedName>
    <definedName name="Z_10D89932_C3E6_4046_8AEC_823EC8615C97_.wvu.Cols" localSheetId="0" hidden="1">'Comprehensive Income'!#REF!</definedName>
    <definedName name="Z_10D89932_C3E6_4046_8AEC_823EC8615C97_.wvu.PrintArea" localSheetId="3" hidden="1">'Cash Flow'!$A$1:$F$65</definedName>
    <definedName name="Z_10D89932_C3E6_4046_8AEC_823EC8615C97_.wvu.PrintArea" localSheetId="1" hidden="1">'Financial Position'!$A$1:$F$67</definedName>
    <definedName name="Z_10D89932_C3E6_4046_8AEC_823EC8615C97_.wvu.Rows" localSheetId="3" hidden="1">'Cash Flow'!$25:$28,'Cash Flow'!$48:$48</definedName>
    <definedName name="Z_C391ADAE_AF77_4213_9152_0B2C6C1F1548_.wvu.PrintArea" localSheetId="3" hidden="1">'Cash Flow'!$A$1:$F$13</definedName>
    <definedName name="Z_C391ADAE_AF77_4213_9152_0B2C6C1F1548_.wvu.PrintArea" localSheetId="2" hidden="1">'Changes in Equity'!$A$1:$M$10</definedName>
    <definedName name="Z_C391ADAE_AF77_4213_9152_0B2C6C1F1548_.wvu.PrintArea" localSheetId="0" hidden="1">'Comprehensive Income'!$A$1:$H$37</definedName>
    <definedName name="Z_C391ADAE_AF77_4213_9152_0B2C6C1F1548_.wvu.PrintArea" localSheetId="1" hidden="1">'Financial Position'!$A$1:$F$63</definedName>
    <definedName name="Z_D0F4F09E_D128_4280_97CD_2D3085A3BC5E_.wvu.PrintArea" localSheetId="3" hidden="1">'Cash Flow'!$A$1:$F$13</definedName>
    <definedName name="Z_D0F4F09E_D128_4280_97CD_2D3085A3BC5E_.wvu.PrintArea" localSheetId="2" hidden="1">'Changes in Equity'!$A$1:$M$10</definedName>
    <definedName name="Z_D0F4F09E_D128_4280_97CD_2D3085A3BC5E_.wvu.PrintArea" localSheetId="0" hidden="1">'Comprehensive Income'!$A$1:$H$37</definedName>
    <definedName name="Z_D0F4F09E_D128_4280_97CD_2D3085A3BC5E_.wvu.PrintArea" localSheetId="1" hidden="1">'Financial Position'!$A$1:$F$63</definedName>
    <definedName name="Z_D310C255_8957_4A40_9202_EB605CA28A90_.wvu.PrintArea" localSheetId="3" hidden="1">'Cash Flow'!$A$1:$F$13</definedName>
    <definedName name="Z_D310C255_8957_4A40_9202_EB605CA28A90_.wvu.PrintArea" localSheetId="2" hidden="1">'Changes in Equity'!$A$1:$M$10</definedName>
    <definedName name="Z_D310C255_8957_4A40_9202_EB605CA28A90_.wvu.PrintArea" localSheetId="0" hidden="1">'Comprehensive Income'!$A$1:$H$37</definedName>
    <definedName name="Z_D310C255_8957_4A40_9202_EB605CA28A90_.wvu.PrintArea" localSheetId="1" hidden="1">'Financial Position'!$A$1:$F$63</definedName>
    <definedName name="Z_DBE01043_B6BC_499E_88FD_7B3D0F9F8144_.wvu.PrintArea" localSheetId="3" hidden="1">'Cash Flow'!$A$1:$J$69</definedName>
    <definedName name="Z_DBE01043_B6BC_499E_88FD_7B3D0F9F8144_.wvu.PrintArea" localSheetId="2" hidden="1">'Changes in Equity'!$A$1:$R$10</definedName>
    <definedName name="Z_DBE01043_B6BC_499E_88FD_7B3D0F9F8144_.wvu.PrintArea" localSheetId="0" hidden="1">'Comprehensive Income'!$A$1:$H$61</definedName>
    <definedName name="Z_DBE01043_B6BC_499E_88FD_7B3D0F9F8144_.wvu.PrintArea" localSheetId="1" hidden="1">'Financial Position'!$A$1:$F$67</definedName>
    <definedName name="Z_E2C2CD46_427B_41E5_994E_8BB1D27797B1_.wvu.PrintArea" localSheetId="3" hidden="1">'Cash Flow'!$A$1:$F$13</definedName>
    <definedName name="Z_E2C2CD46_427B_41E5_994E_8BB1D27797B1_.wvu.PrintArea" localSheetId="2" hidden="1">'Changes in Equity'!$A$1:$M$10</definedName>
    <definedName name="Z_E2C2CD46_427B_41E5_994E_8BB1D27797B1_.wvu.PrintArea" localSheetId="0" hidden="1">'Comprehensive Income'!$A$1:$H$37</definedName>
    <definedName name="Z_E2C2CD46_427B_41E5_994E_8BB1D27797B1_.wvu.PrintArea" localSheetId="1" hidden="1">'Financial Position'!$A$1:$F$63</definedName>
    <definedName name="Z_F69E6F9D_1A21_4D57_8955_91BAE536E1C6_.wvu.PrintArea" localSheetId="3" hidden="1">'Cash Flow'!$A$1:$J$69</definedName>
    <definedName name="Z_F69E6F9D_1A21_4D57_8955_91BAE536E1C6_.wvu.PrintArea" localSheetId="2" hidden="1">'Changes in Equity'!$A$1:$R$10</definedName>
    <definedName name="Z_F69E6F9D_1A21_4D57_8955_91BAE536E1C6_.wvu.PrintArea" localSheetId="0" hidden="1">'Comprehensive Income'!$A$1:$H$61</definedName>
    <definedName name="Z_F69E6F9D_1A21_4D57_8955_91BAE536E1C6_.wvu.PrintArea" localSheetId="1" hidden="1">'Financial Position'!$A$1:$F$67</definedName>
    <definedName name="Z_F69E6F9D_1A21_4D57_8955_91BAE536E1C6_.wvu.Rows" localSheetId="3" hidden="1">'Cash Flow'!$23:$26,'Cash Flow'!$46:$46</definedName>
    <definedName name="Z_F69E6F9D_1A21_4D57_8955_91BAE536E1C6_.wvu.Rows" localSheetId="2" hidden="1">'Changes in Equity'!$1:$1</definedName>
    <definedName name="Z_F69E6F9D_1A21_4D57_8955_91BAE536E1C6_.wvu.Rows" localSheetId="0" hidden="1">'Comprehensive Income'!$1:$1</definedName>
    <definedName name="Z_F69E6F9D_1A21_4D57_8955_91BAE536E1C6_.wvu.Rows" localSheetId="1" hidden="1">'Financial Position'!$1:$1</definedName>
  </definedNames>
  <calcPr fullCalcOnLoad="1"/>
</workbook>
</file>

<file path=xl/sharedStrings.xml><?xml version="1.0" encoding="utf-8"?>
<sst xmlns="http://schemas.openxmlformats.org/spreadsheetml/2006/main" count="235" uniqueCount="153">
  <si>
    <t>EDUSPEC HOLDINGS BERHAD</t>
  </si>
  <si>
    <t>Company No. 646756-X</t>
  </si>
  <si>
    <t>(Incorporated in Malaysia)</t>
  </si>
  <si>
    <t>CONDENSED CONSOLIDATED STATEMENT OF COMPREHENSIVE INCOME</t>
  </si>
  <si>
    <t>INDIVIDUAL QUARTER</t>
  </si>
  <si>
    <t>YEAR TO DATE</t>
  </si>
  <si>
    <t>CURRENT YEAR QUARTER</t>
  </si>
  <si>
    <t>PRECEDING YEAR CORRESPONDING QUARTER</t>
  </si>
  <si>
    <t>CURRENT YEAR</t>
  </si>
  <si>
    <t>PRECEDING YEAR</t>
  </si>
  <si>
    <t>CURRENT YEAR TO DATE</t>
  </si>
  <si>
    <t>31/3/2012</t>
  </si>
  <si>
    <t>31/3/2011</t>
  </si>
  <si>
    <t>31/12/2011</t>
  </si>
  <si>
    <t>RM('000)</t>
  </si>
  <si>
    <t>REVENUE</t>
  </si>
  <si>
    <t xml:space="preserve"> 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</si>
  <si>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</si>
  <si>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</si>
  <si>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</si>
  <si>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</si>
  <si>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</si>
  <si>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</si>
  <si>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</si>
  <si>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INCOME TAX EXPENSES</t>
  </si>
  <si>
    <t>OTHER COMPREHENSIVE INCOME, NET OF TAX</t>
  </si>
  <si>
    <t>- FOREIGN CURRENCY TRANSLATION</t>
  </si>
  <si>
    <t>TOTAL COMPREHENSIVE EXPENSES FOR THE FINANCIAL PERIOD</t>
  </si>
  <si>
    <t>Owners of the company</t>
  </si>
  <si>
    <t>Minority Interest</t>
  </si>
  <si>
    <t>TOTAL COMPREHENSIVE INCOME ATTRIBUTED TO:</t>
  </si>
  <si>
    <t>EARNINGS PER SHARE (SEN)</t>
  </si>
  <si>
    <t>(a)</t>
  </si>
  <si>
    <t>Basic</t>
  </si>
  <si>
    <t>*</t>
  </si>
  <si>
    <t>based on number of weighted average no of ordinary shares of 367,033,333 shares.</t>
  </si>
  <si>
    <t>**</t>
  </si>
  <si>
    <t>based on number of weighted average no of ordinary shares of 328,846,667 shares.</t>
  </si>
  <si>
    <t>(b)</t>
  </si>
  <si>
    <t xml:space="preserve">Diluted </t>
  </si>
  <si>
    <t>N/A</t>
  </si>
  <si>
    <t>(The Condensed Consolidated Statement of Comprehensive Income should be read in conjunction with the</t>
  </si>
  <si>
    <t>Audited Financial Statements of Eduspec Holdings Berhad for the financial year ended 30 September 2011)</t>
  </si>
  <si>
    <t>CONDENSED CONSOLIDATED STATEMENT OF FINANCIAL POSITION AS AT 31 MARCH 2012</t>
  </si>
  <si>
    <t>(Unaudited)</t>
  </si>
  <si>
    <t>Audited</t>
  </si>
  <si>
    <t>ASSETS</t>
  </si>
  <si>
    <t>NON-CURRENT ASSETS</t>
  </si>
  <si>
    <t>Equipment</t>
  </si>
  <si>
    <t>Goodwill on consolidation</t>
  </si>
  <si>
    <t>Intangible assets</t>
  </si>
  <si>
    <t>CURRENT ASSETS</t>
  </si>
  <si>
    <t>Inventories</t>
  </si>
  <si>
    <t>Trade receivables</t>
  </si>
  <si>
    <t>Other receivables,deposits and prepayments</t>
  </si>
  <si>
    <t>Tax recoverable</t>
  </si>
  <si>
    <t>Fixed deposits with licensed banks</t>
  </si>
  <si>
    <t>Cash and bank balances</t>
  </si>
  <si>
    <t>TOTAL ASSETS</t>
  </si>
  <si>
    <t>EQUITY AND LIABILITIES</t>
  </si>
  <si>
    <t xml:space="preserve">EQUITY </t>
  </si>
  <si>
    <t>Share capital</t>
  </si>
  <si>
    <t>Reserves</t>
  </si>
  <si>
    <t>TOTAL EQUITY ATTRIBUTABLE TO OWNERS OF THE COMPANY</t>
  </si>
  <si>
    <t>MINORITY INTERESTS</t>
  </si>
  <si>
    <t>TOTAL EQUITY</t>
  </si>
  <si>
    <t>NON-CURRENT LIABILITIES</t>
  </si>
  <si>
    <t>Hire purchase payables</t>
  </si>
  <si>
    <t>Deferred Taxation</t>
  </si>
  <si>
    <t>CURRENT LIABILITIES</t>
  </si>
  <si>
    <t>Trade payables</t>
  </si>
  <si>
    <t>Other payables and accruals</t>
  </si>
  <si>
    <t>Bank overdrafts</t>
  </si>
  <si>
    <t>Provision for taxation</t>
  </si>
  <si>
    <t>TOTAL LIABILITIES</t>
  </si>
  <si>
    <t>TOTAL EQUITY AND LIABILITIES</t>
  </si>
  <si>
    <t>Net assets per share attributable to ordinary equity holders of the parent (sen)</t>
  </si>
  <si>
    <t>#</t>
  </si>
  <si>
    <t>##</t>
  </si>
  <si>
    <t>based on weighted average number of ordinary shares of 367,033,333 shares.</t>
  </si>
  <si>
    <t>based on number of issued ordinary shares of 367,033,333 shares.</t>
  </si>
  <si>
    <t>based on weighted average number of ordinary shares of 329,210,502 shares.</t>
  </si>
  <si>
    <t>Note: Following the reverse acquisition, the current year balance sheet is prepared using Reverse Acquisition Accounting principles.</t>
  </si>
  <si>
    <t>(The Condensed Consolidated Statement of Financial Position should be read in conjunction with the</t>
  </si>
  <si>
    <t xml:space="preserve">EDUSPEC HOLDINGS BERHAD </t>
  </si>
  <si>
    <t>(The figures have not been audited)</t>
  </si>
  <si>
    <t>Share Capital</t>
  </si>
  <si>
    <t>Share Premium</t>
  </si>
  <si>
    <t>Reverse Acquisition Reserve</t>
  </si>
  <si>
    <t>Capital Redemption Reserve</t>
  </si>
  <si>
    <t>Contingent Consideration Reserve</t>
  </si>
  <si>
    <t>Foreign Exchange Translation Reserve</t>
  </si>
  <si>
    <t>Retained Profits/ (Accumulated Loss)</t>
  </si>
  <si>
    <t>Total</t>
  </si>
  <si>
    <t>1ST Quarter ended 31 December 2011</t>
  </si>
  <si>
    <t>Balance at 1 October 2011</t>
  </si>
  <si>
    <t>Total comprehensive income for the quarter</t>
  </si>
  <si>
    <t>Balance at 31 December 2011</t>
  </si>
  <si>
    <t>Year ended 30 September 2011 (Audited)</t>
  </si>
  <si>
    <t>Balance at 1 October 2010</t>
  </si>
  <si>
    <t>Issuance of shares</t>
  </si>
  <si>
    <t>Realisation pursuant to performance shares</t>
  </si>
  <si>
    <t>consideration</t>
  </si>
  <si>
    <t>Reversal of 22.22% of MI</t>
  </si>
  <si>
    <t>Total comprehensive income for the year</t>
  </si>
  <si>
    <t>Balance at 30 September 2011</t>
  </si>
  <si>
    <t xml:space="preserve">CONDENSED CONSOLIDATED STATEMENT OF CASH FLOWS </t>
  </si>
  <si>
    <t>CASH FLOWS FROM OPERATING ACTIVITIES</t>
  </si>
  <si>
    <t>Adjustments for:</t>
  </si>
  <si>
    <t>Amortisation of development costs</t>
  </si>
  <si>
    <t>Allowance for slow-moving inventories</t>
  </si>
  <si>
    <t>Depreciation of Plant and equipment</t>
  </si>
  <si>
    <t>Fixed assets written off</t>
  </si>
  <si>
    <t>Unrealised foreign exchange loss</t>
  </si>
  <si>
    <t>Gain/ loss on disposal of plant and equipment</t>
  </si>
  <si>
    <t>Goodwill written off</t>
  </si>
  <si>
    <t>Impairment loss on development cost</t>
  </si>
  <si>
    <t>Impairment loss on plant and equipment</t>
  </si>
  <si>
    <t>Provision for doubtful debts- trade</t>
  </si>
  <si>
    <t>Operating profit before working capital changes</t>
  </si>
  <si>
    <t>(Increase)/ decrease in inventories</t>
  </si>
  <si>
    <t>(Increase)/ decrease in trade and other receivables</t>
  </si>
  <si>
    <t>Increase/ (decrease) in trade and other payables</t>
  </si>
  <si>
    <t>CASH FROM/ (USED IN) OPERATIONS</t>
  </si>
  <si>
    <t>Income tax paid</t>
  </si>
  <si>
    <t>NET CASH FROM/ (USED IN) OPERATING ACTIVITIES</t>
  </si>
  <si>
    <t>CASH FLOWS FROM INVESTING ACTIVITIES</t>
  </si>
  <si>
    <t>Purchase of plant and equipment</t>
  </si>
  <si>
    <t xml:space="preserve">Development costs incurred,net </t>
  </si>
  <si>
    <t>NET CASH FROM/ (FOR) INVESTING ACTIVITIES</t>
  </si>
  <si>
    <t>CASH FLOWS FROM FINANCING ACTIVITIES</t>
  </si>
  <si>
    <t>Proceeds from issuance of shares</t>
  </si>
  <si>
    <t>Interest received</t>
  </si>
  <si>
    <t>Repayment of Hire Purchase</t>
  </si>
  <si>
    <t>NET CASH FROM/ (FOR) FINANCING ACTIVITIES</t>
  </si>
  <si>
    <t>NET INCREASE/ (DECREASE) IN CASH AND CASH EQUIVALENTS</t>
  </si>
  <si>
    <t>CASH AND CASH EQUIVALENTS AT BEGINNING OF THE FINANCIAL QUARTER</t>
  </si>
  <si>
    <t>EFFECTS OF FOREIGN CURRENCY EXCHANGE</t>
  </si>
  <si>
    <t>CASH AND CASH EQUIVALENTS AT END OF THE FINANCIAL QUARTER</t>
  </si>
  <si>
    <t xml:space="preserve">  </t>
  </si>
  <si>
    <t>CASH AND CASH EQUIVALENTS AT END OF THE FINANCIAL QUARTER: -</t>
  </si>
  <si>
    <t>Fixed deposits with a licenced bank</t>
  </si>
  <si>
    <t>Bank Overdraft</t>
  </si>
  <si>
    <t>FOR 2ND QUARTER ENDED 31 MARCH 2012</t>
  </si>
  <si>
    <t>CONDENSED STATEMENT OF CHANGES IN EQUITY FOR 2ND QUARTER ENDED 31 MARCH 2012</t>
  </si>
  <si>
    <t>2ND Quarter ended 31 March 2012</t>
  </si>
  <si>
    <t>Balance at 31 March 2012</t>
  </si>
  <si>
    <t>Balance at 1 January 2012</t>
  </si>
  <si>
    <t>PROFIT/ (LOSS) BEFORE TAXATION</t>
  </si>
  <si>
    <t>PROFIT/ (LOSS) AFTER TAXATION</t>
  </si>
  <si>
    <t>FOR THE QUARTER 1 JANUARY 2012 TO 31 MARCH 2012</t>
  </si>
  <si>
    <t>PROFIT/ (LOSS) AFTER TAXATION ATTRIBUTED TO:</t>
  </si>
  <si>
    <t>Profit Before Taxation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</si>
</sst>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_);_(@_)"/>
    <numFmt numFmtId="172" formatCode="_(* #,##0.0_);_(* \(#,##0.0\);_(* &quot;-&quot;??_);_(@_)"/>
    <numFmt numFmtId="173" formatCode="_(* #,##0.0_);_(* \(#,##0.0\);_(* &quot;-&quot;?_);_(@_)"/>
  </numFmts>
  <fonts count="45">
    <font>
      <sz val="10"/>
      <name val="Arial Narrow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2"/>
      <name val="Tms Rmn"/>
      <family val="0"/>
    </font>
    <font>
      <sz val="9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46" applyFont="1" applyFill="1" applyAlignment="1">
      <alignment horizontal="left" vertical="center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0" fillId="0" borderId="0" xfId="46" applyFont="1" applyAlignment="1">
      <alignment/>
      <protection/>
    </xf>
    <xf numFmtId="0" fontId="0" fillId="0" borderId="0" xfId="46" applyFont="1" applyFill="1">
      <alignment/>
      <protection/>
    </xf>
    <xf numFmtId="0" fontId="2" fillId="0" borderId="0" xfId="46" applyFont="1" applyFill="1" applyAlignment="1">
      <alignment horizontal="center" vertical="center"/>
      <protection/>
    </xf>
    <xf numFmtId="0" fontId="2" fillId="0" borderId="0" xfId="46" applyFont="1" applyFill="1" applyAlignment="1">
      <alignment vertical="center" wrapText="1"/>
      <protection/>
    </xf>
    <xf numFmtId="0" fontId="4" fillId="0" borderId="0" xfId="46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170" fontId="0" fillId="0" borderId="0" xfId="46" applyNumberFormat="1" applyFont="1" applyFill="1" applyAlignment="1">
      <alignment/>
      <protection/>
    </xf>
    <xf numFmtId="0" fontId="0" fillId="0" borderId="0" xfId="46" applyFont="1" applyFill="1" applyAlignment="1">
      <alignment/>
      <protection/>
    </xf>
    <xf numFmtId="170" fontId="0" fillId="0" borderId="0" xfId="46" applyNumberFormat="1" applyFont="1" applyFill="1">
      <alignment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left" vertical="center"/>
      <protection/>
    </xf>
    <xf numFmtId="0" fontId="0" fillId="0" borderId="10" xfId="46" applyFont="1" applyFill="1" applyBorder="1">
      <alignment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4" fontId="5" fillId="0" borderId="0" xfId="46" applyNumberFormat="1" applyFont="1" applyFill="1" applyBorder="1" applyAlignment="1" quotePrefix="1">
      <alignment horizontal="center" vertical="center"/>
      <protection/>
    </xf>
    <xf numFmtId="170" fontId="0" fillId="0" borderId="0" xfId="42" applyNumberFormat="1" applyFont="1" applyFill="1" applyAlignment="1">
      <alignment/>
    </xf>
    <xf numFmtId="170" fontId="0" fillId="0" borderId="12" xfId="42" applyNumberFormat="1" applyFont="1" applyFill="1" applyBorder="1" applyAlignment="1">
      <alignment/>
    </xf>
    <xf numFmtId="170" fontId="0" fillId="0" borderId="0" xfId="46" applyNumberFormat="1" applyFont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quotePrefix="1">
      <alignment/>
      <protection/>
    </xf>
    <xf numFmtId="170" fontId="0" fillId="0" borderId="13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46" applyFont="1" applyBorder="1">
      <alignment/>
      <protection/>
    </xf>
    <xf numFmtId="170" fontId="0" fillId="0" borderId="13" xfId="46" applyNumberFormat="1" applyFont="1" applyBorder="1">
      <alignment/>
      <protection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 horizontal="right"/>
    </xf>
    <xf numFmtId="40" fontId="0" fillId="0" borderId="0" xfId="46" applyNumberFormat="1" applyFont="1" applyFill="1">
      <alignment/>
      <protection/>
    </xf>
    <xf numFmtId="0" fontId="6" fillId="0" borderId="0" xfId="46" applyFont="1" applyFill="1">
      <alignment/>
      <protection/>
    </xf>
    <xf numFmtId="0" fontId="5" fillId="0" borderId="0" xfId="46" applyFont="1" applyFill="1" applyAlignment="1">
      <alignment vertical="top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vertical="center"/>
      <protection/>
    </xf>
    <xf numFmtId="15" fontId="5" fillId="0" borderId="0" xfId="46" applyNumberFormat="1" applyFont="1" applyFill="1" applyBorder="1" applyAlignment="1">
      <alignment horizontal="center" vertical="center"/>
      <protection/>
    </xf>
    <xf numFmtId="41" fontId="0" fillId="0" borderId="0" xfId="46" applyNumberFormat="1" applyFont="1" applyFill="1" applyBorder="1" applyAlignment="1">
      <alignment horizontal="center" vertical="center"/>
      <protection/>
    </xf>
    <xf numFmtId="0" fontId="8" fillId="0" borderId="0" xfId="46" applyFont="1" applyBorder="1" applyAlignment="1">
      <alignment vertical="center"/>
      <protection/>
    </xf>
    <xf numFmtId="38" fontId="0" fillId="0" borderId="0" xfId="47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41" fontId="0" fillId="0" borderId="12" xfId="46" applyNumberFormat="1" applyFont="1" applyFill="1" applyBorder="1" applyAlignment="1">
      <alignment horizontal="center" vertical="center"/>
      <protection/>
    </xf>
    <xf numFmtId="38" fontId="0" fillId="0" borderId="0" xfId="47" applyNumberFormat="1" applyFont="1" applyFill="1" applyBorder="1" applyAlignment="1" applyProtection="1">
      <alignment horizontal="left" indent="1"/>
      <protection locked="0"/>
    </xf>
    <xf numFmtId="41" fontId="0" fillId="0" borderId="14" xfId="46" applyNumberFormat="1" applyFont="1" applyFill="1" applyBorder="1" applyAlignment="1">
      <alignment horizontal="center" vertical="center"/>
      <protection/>
    </xf>
    <xf numFmtId="41" fontId="0" fillId="0" borderId="15" xfId="46" applyNumberFormat="1" applyFont="1" applyFill="1" applyBorder="1" applyAlignment="1">
      <alignment horizontal="center" vertical="center"/>
      <protection/>
    </xf>
    <xf numFmtId="41" fontId="0" fillId="0" borderId="16" xfId="46" applyNumberFormat="1" applyFont="1" applyFill="1" applyBorder="1" applyAlignment="1">
      <alignment horizontal="center" vertical="center"/>
      <protection/>
    </xf>
    <xf numFmtId="41" fontId="0" fillId="0" borderId="13" xfId="46" applyNumberFormat="1" applyFont="1" applyBorder="1">
      <alignment/>
      <protection/>
    </xf>
    <xf numFmtId="41" fontId="0" fillId="0" borderId="13" xfId="46" applyNumberFormat="1" applyFont="1" applyFill="1" applyBorder="1">
      <alignment/>
      <protection/>
    </xf>
    <xf numFmtId="171" fontId="0" fillId="0" borderId="0" xfId="46" applyNumberFormat="1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vertical="center"/>
      <protection/>
    </xf>
    <xf numFmtId="41" fontId="0" fillId="0" borderId="17" xfId="46" applyNumberFormat="1" applyFont="1" applyFill="1" applyBorder="1" applyAlignment="1">
      <alignment horizontal="center" vertical="center"/>
      <protection/>
    </xf>
    <xf numFmtId="37" fontId="0" fillId="0" borderId="14" xfId="42" applyNumberFormat="1" applyFont="1" applyFill="1" applyBorder="1" applyAlignment="1">
      <alignment horizontal="right" vertical="center"/>
    </xf>
    <xf numFmtId="41" fontId="0" fillId="0" borderId="0" xfId="46" applyNumberFormat="1" applyFont="1" applyBorder="1" applyAlignment="1">
      <alignment vertical="center"/>
      <protection/>
    </xf>
    <xf numFmtId="41" fontId="0" fillId="0" borderId="13" xfId="46" applyNumberFormat="1" applyFont="1" applyFill="1" applyBorder="1" applyAlignment="1">
      <alignment horizontal="center" vertical="center"/>
      <protection/>
    </xf>
    <xf numFmtId="172" fontId="0" fillId="0" borderId="0" xfId="46" applyNumberFormat="1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justify" vertical="justify" wrapText="1"/>
      <protection/>
    </xf>
    <xf numFmtId="0" fontId="0" fillId="0" borderId="0" xfId="46" applyFont="1" applyFill="1" applyBorder="1" applyAlignment="1">
      <alignment horizontal="left" vertical="justify" wrapText="1"/>
      <protection/>
    </xf>
    <xf numFmtId="170" fontId="0" fillId="0" borderId="0" xfId="0" applyNumberFormat="1" applyFill="1" applyAlignment="1">
      <alignment/>
    </xf>
    <xf numFmtId="0" fontId="5" fillId="0" borderId="0" xfId="46" applyFont="1" applyFill="1" applyAlignment="1">
      <alignment horizontal="center" vertical="top"/>
      <protection/>
    </xf>
    <xf numFmtId="0" fontId="10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 quotePrefix="1">
      <alignment horizontal="left"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 quotePrefix="1">
      <alignment horizontal="center" vertical="center" wrapText="1"/>
      <protection/>
    </xf>
    <xf numFmtId="0" fontId="10" fillId="0" borderId="10" xfId="46" applyFont="1" applyBorder="1">
      <alignment/>
      <protection/>
    </xf>
    <xf numFmtId="0" fontId="10" fillId="0" borderId="0" xfId="46" applyFont="1">
      <alignment/>
      <protection/>
    </xf>
    <xf numFmtId="0" fontId="11" fillId="0" borderId="0" xfId="46" applyFont="1" applyFill="1">
      <alignment/>
      <protection/>
    </xf>
    <xf numFmtId="38" fontId="0" fillId="0" borderId="0" xfId="46" applyNumberFormat="1" applyFont="1" applyFill="1" applyBorder="1">
      <alignment/>
      <protection/>
    </xf>
    <xf numFmtId="170" fontId="0" fillId="0" borderId="0" xfId="46" applyNumberFormat="1" applyFont="1" applyFill="1" applyBorder="1">
      <alignment/>
      <protection/>
    </xf>
    <xf numFmtId="0" fontId="3" fillId="0" borderId="0" xfId="46" applyFont="1" applyFill="1" applyAlignment="1">
      <alignment vertical="center"/>
      <protection/>
    </xf>
    <xf numFmtId="0" fontId="2" fillId="0" borderId="0" xfId="46" applyFont="1" applyFill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3" fillId="0" borderId="10" xfId="46" applyFont="1" applyFill="1" applyBorder="1" applyAlignment="1">
      <alignment vertical="center"/>
      <protection/>
    </xf>
    <xf numFmtId="0" fontId="0" fillId="0" borderId="0" xfId="46" applyFont="1" applyAlignment="1">
      <alignment horizont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center" vertical="center"/>
    </xf>
    <xf numFmtId="170" fontId="0" fillId="0" borderId="0" xfId="42" applyNumberFormat="1" applyFont="1" applyFill="1" applyBorder="1" applyAlignment="1">
      <alignment horizontal="right" vertical="center"/>
    </xf>
    <xf numFmtId="170" fontId="0" fillId="0" borderId="12" xfId="42" applyNumberFormat="1" applyFont="1" applyFill="1" applyBorder="1" applyAlignment="1">
      <alignment horizontal="right" vertical="center"/>
    </xf>
    <xf numFmtId="170" fontId="0" fillId="0" borderId="12" xfId="42" applyNumberFormat="1" applyFont="1" applyFill="1" applyBorder="1" applyAlignment="1">
      <alignment horizontal="center" vertical="center"/>
    </xf>
    <xf numFmtId="170" fontId="0" fillId="0" borderId="12" xfId="46" applyNumberFormat="1" applyFont="1" applyBorder="1">
      <alignment/>
      <protection/>
    </xf>
    <xf numFmtId="170" fontId="0" fillId="0" borderId="0" xfId="46" applyNumberFormat="1" applyFont="1" applyFill="1" applyBorder="1" applyAlignment="1">
      <alignment horizontal="center" vertical="center"/>
      <protection/>
    </xf>
    <xf numFmtId="170" fontId="0" fillId="0" borderId="0" xfId="46" applyNumberFormat="1" applyFont="1" applyBorder="1" applyAlignment="1">
      <alignment horizontal="center" vertical="center"/>
      <protection/>
    </xf>
    <xf numFmtId="170" fontId="0" fillId="0" borderId="13" xfId="46" applyNumberFormat="1" applyFont="1" applyFill="1" applyBorder="1" applyAlignment="1">
      <alignment horizontal="center" vertical="center"/>
      <protection/>
    </xf>
    <xf numFmtId="170" fontId="5" fillId="0" borderId="0" xfId="46" applyNumberFormat="1" applyFont="1" applyFill="1" applyBorder="1" applyAlignment="1">
      <alignment horizontal="center" vertical="center"/>
      <protection/>
    </xf>
    <xf numFmtId="37" fontId="0" fillId="0" borderId="0" xfId="46" applyNumberFormat="1" applyFont="1" applyFill="1" applyBorder="1">
      <alignment/>
      <protection/>
    </xf>
    <xf numFmtId="170" fontId="0" fillId="0" borderId="12" xfId="46" applyNumberFormat="1" applyFont="1" applyFill="1" applyBorder="1">
      <alignment/>
      <protection/>
    </xf>
    <xf numFmtId="37" fontId="0" fillId="0" borderId="18" xfId="42" applyNumberFormat="1" applyFont="1" applyFill="1" applyBorder="1" applyAlignment="1">
      <alignment/>
    </xf>
    <xf numFmtId="0" fontId="28" fillId="0" borderId="0" xfId="46" applyFont="1" applyFill="1" applyAlignment="1">
      <alignment horizontal="justify" vertical="top" wrapText="1"/>
      <protection/>
    </xf>
    <xf numFmtId="170" fontId="28" fillId="0" borderId="0" xfId="46" applyNumberFormat="1" applyFont="1" applyFill="1" applyAlignment="1">
      <alignment horizontal="justify" vertical="top" wrapText="1"/>
      <protection/>
    </xf>
    <xf numFmtId="0" fontId="5" fillId="0" borderId="0" xfId="46" applyFont="1" applyAlignment="1">
      <alignment vertical="top"/>
      <protection/>
    </xf>
    <xf numFmtId="170" fontId="0" fillId="0" borderId="0" xfId="46" applyNumberFormat="1" applyFont="1" applyBorder="1" quotePrefix="1">
      <alignment/>
      <protection/>
    </xf>
    <xf numFmtId="170" fontId="0" fillId="0" borderId="0" xfId="46" applyNumberFormat="1" applyFont="1" applyBorder="1">
      <alignment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0" fillId="0" borderId="0" xfId="46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&amp;Y Hous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D10" sqref="D10"/>
    </sheetView>
  </sheetViews>
  <sheetFormatPr defaultColWidth="9.33203125" defaultRowHeight="12.75"/>
  <cols>
    <col min="1" max="1" width="3.33203125" style="2" customWidth="1"/>
    <col min="2" max="2" width="8.16015625" style="2" customWidth="1"/>
    <col min="3" max="3" width="18.83203125" style="2" customWidth="1"/>
    <col min="4" max="4" width="45.66015625" style="2" customWidth="1"/>
    <col min="5" max="5" width="18.66015625" style="2" customWidth="1"/>
    <col min="6" max="6" width="1.66796875" style="2" customWidth="1"/>
    <col min="7" max="7" width="17.16015625" style="2" customWidth="1"/>
    <col min="8" max="8" width="1.66796875" style="2" customWidth="1"/>
    <col min="9" max="9" width="14.83203125" style="2" customWidth="1"/>
    <col min="10" max="10" width="2.33203125" style="2" customWidth="1"/>
    <col min="11" max="11" width="15.33203125" style="2" customWidth="1"/>
    <col min="12" max="12" width="2" style="2" customWidth="1"/>
    <col min="13" max="13" width="9.33203125" style="2" customWidth="1"/>
    <col min="14" max="14" width="14.33203125" style="2" hidden="1" customWidth="1"/>
    <col min="15" max="15" width="2.16015625" style="2" hidden="1" customWidth="1"/>
    <col min="16" max="16" width="12.83203125" style="2" hidden="1" customWidth="1"/>
    <col min="17" max="16384" width="9.33203125" style="2" customWidth="1"/>
  </cols>
  <sheetData>
    <row r="1" spans="1:11" ht="19.5" customHeight="1">
      <c r="A1" s="1"/>
      <c r="C1" s="3"/>
      <c r="D1" s="4" t="s">
        <v>0</v>
      </c>
      <c r="F1" s="3"/>
      <c r="G1" s="5"/>
      <c r="H1" s="6"/>
      <c r="I1" s="7"/>
      <c r="J1" s="7"/>
      <c r="K1" s="7"/>
    </row>
    <row r="2" spans="1:11" ht="7.5" customHeight="1">
      <c r="A2" s="8"/>
      <c r="B2" s="9"/>
      <c r="C2" s="9"/>
      <c r="D2" s="9"/>
      <c r="F2" s="7"/>
      <c r="G2" s="9"/>
      <c r="I2" s="7"/>
      <c r="J2" s="7"/>
      <c r="K2" s="7"/>
    </row>
    <row r="3" spans="1:11" ht="9.75" customHeight="1">
      <c r="A3" s="10"/>
      <c r="B3" s="10"/>
      <c r="C3" s="10"/>
      <c r="D3" s="10" t="s">
        <v>1</v>
      </c>
      <c r="F3" s="7"/>
      <c r="G3" s="10"/>
      <c r="I3" s="7"/>
      <c r="J3" s="7"/>
      <c r="K3" s="7"/>
    </row>
    <row r="4" spans="1:11" ht="9.75" customHeight="1">
      <c r="A4" s="10"/>
      <c r="B4" s="10"/>
      <c r="C4" s="10"/>
      <c r="D4" s="10" t="s">
        <v>2</v>
      </c>
      <c r="F4" s="7"/>
      <c r="G4" s="10"/>
      <c r="I4" s="7"/>
      <c r="J4" s="7"/>
      <c r="K4" s="7"/>
    </row>
    <row r="5" spans="1:11" ht="19.5" customHeight="1">
      <c r="A5" s="11"/>
      <c r="B5" s="6"/>
      <c r="C5" s="12" t="s">
        <v>3</v>
      </c>
      <c r="D5" s="6"/>
      <c r="E5" s="6"/>
      <c r="F5" s="13"/>
      <c r="G5" s="14"/>
      <c r="I5" s="15"/>
      <c r="J5" s="7"/>
      <c r="K5" s="7"/>
    </row>
    <row r="6" spans="1:11" ht="19.5" customHeight="1" thickBot="1">
      <c r="A6" s="16"/>
      <c r="B6" s="17"/>
      <c r="D6" s="18" t="s">
        <v>143</v>
      </c>
      <c r="E6" s="18"/>
      <c r="F6" s="19"/>
      <c r="G6" s="19"/>
      <c r="I6" s="19"/>
      <c r="J6" s="19"/>
      <c r="K6" s="19"/>
    </row>
    <row r="7" spans="1:11" ht="20.25" customHeight="1">
      <c r="A7" s="20"/>
      <c r="B7" s="20"/>
      <c r="C7" s="20"/>
      <c r="D7" s="20"/>
      <c r="E7" s="20"/>
      <c r="F7" s="7"/>
      <c r="G7" s="7"/>
      <c r="I7" s="7"/>
      <c r="J7" s="7"/>
      <c r="K7" s="7"/>
    </row>
    <row r="8" spans="1:11" ht="12.75" customHeight="1">
      <c r="A8" s="17"/>
      <c r="B8" s="17"/>
      <c r="C8" s="17"/>
      <c r="D8" s="17"/>
      <c r="E8" s="17"/>
      <c r="F8" s="17"/>
      <c r="G8" s="17"/>
      <c r="H8" s="17"/>
      <c r="I8" s="7"/>
      <c r="J8" s="7"/>
      <c r="K8" s="7"/>
    </row>
    <row r="9" spans="1:16" ht="15" customHeight="1">
      <c r="A9" s="21"/>
      <c r="B9" s="21"/>
      <c r="C9" s="22"/>
      <c r="D9" s="22"/>
      <c r="E9" s="23"/>
      <c r="F9" s="23" t="s">
        <v>4</v>
      </c>
      <c r="G9" s="23"/>
      <c r="H9" s="23"/>
      <c r="I9" s="7"/>
      <c r="J9" s="23" t="s">
        <v>5</v>
      </c>
      <c r="K9" s="7"/>
      <c r="N9" s="7"/>
      <c r="O9" s="23" t="s">
        <v>5</v>
      </c>
      <c r="P9" s="7"/>
    </row>
    <row r="10" spans="1:16" ht="51">
      <c r="A10" s="21"/>
      <c r="B10" s="21"/>
      <c r="C10" s="22"/>
      <c r="D10" s="22"/>
      <c r="E10" s="24" t="s">
        <v>6</v>
      </c>
      <c r="F10" s="24"/>
      <c r="G10" s="24" t="s">
        <v>7</v>
      </c>
      <c r="H10" s="24"/>
      <c r="I10" s="24" t="s">
        <v>8</v>
      </c>
      <c r="J10" s="24"/>
      <c r="K10" s="24" t="s">
        <v>9</v>
      </c>
      <c r="N10" s="24" t="s">
        <v>10</v>
      </c>
      <c r="O10" s="24"/>
      <c r="P10" s="24" t="s">
        <v>10</v>
      </c>
    </row>
    <row r="11" spans="1:16" ht="15" customHeight="1">
      <c r="A11" s="21"/>
      <c r="B11" s="21"/>
      <c r="C11" s="22"/>
      <c r="D11" s="22"/>
      <c r="E11" s="25" t="s">
        <v>11</v>
      </c>
      <c r="F11" s="25"/>
      <c r="G11" s="25" t="s">
        <v>12</v>
      </c>
      <c r="H11" s="25"/>
      <c r="I11" s="25" t="s">
        <v>11</v>
      </c>
      <c r="J11" s="25"/>
      <c r="K11" s="25" t="s">
        <v>12</v>
      </c>
      <c r="N11" s="25" t="s">
        <v>11</v>
      </c>
      <c r="O11" s="25"/>
      <c r="P11" s="25" t="s">
        <v>13</v>
      </c>
    </row>
    <row r="12" spans="1:16" ht="15" customHeight="1">
      <c r="A12" s="21"/>
      <c r="B12" s="21"/>
      <c r="C12" s="22"/>
      <c r="D12" s="22"/>
      <c r="E12" s="23" t="s">
        <v>14</v>
      </c>
      <c r="F12" s="23"/>
      <c r="G12" s="23" t="s">
        <v>14</v>
      </c>
      <c r="H12" s="23"/>
      <c r="I12" s="23" t="s">
        <v>14</v>
      </c>
      <c r="J12" s="23"/>
      <c r="K12" s="23" t="s">
        <v>14</v>
      </c>
      <c r="N12" s="23" t="s">
        <v>14</v>
      </c>
      <c r="O12" s="23"/>
      <c r="P12" s="23" t="s">
        <v>14</v>
      </c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7"/>
      <c r="O13" s="7"/>
      <c r="P13" s="7"/>
    </row>
    <row r="14" spans="1:16" ht="12.75">
      <c r="A14" s="7" t="s">
        <v>15</v>
      </c>
      <c r="B14" s="7"/>
      <c r="C14" s="7"/>
      <c r="D14" s="15" t="s">
        <v>16</v>
      </c>
      <c r="E14" s="26">
        <v>7884</v>
      </c>
      <c r="F14" s="7"/>
      <c r="G14" s="26">
        <v>7655</v>
      </c>
      <c r="H14" s="7"/>
      <c r="I14" s="26">
        <v>12459</v>
      </c>
      <c r="J14" s="7"/>
      <c r="K14" s="26">
        <v>12212</v>
      </c>
      <c r="L14" s="7"/>
      <c r="M14" s="7"/>
      <c r="N14" s="26">
        <v>12459</v>
      </c>
      <c r="O14" s="7"/>
      <c r="P14" s="26">
        <v>4575</v>
      </c>
    </row>
    <row r="15" spans="1:16" ht="12.75">
      <c r="A15" s="7"/>
      <c r="B15" s="7"/>
      <c r="C15" s="7"/>
      <c r="D15" s="7"/>
      <c r="E15" s="26"/>
      <c r="F15" s="7"/>
      <c r="G15" s="26"/>
      <c r="H15" s="7"/>
      <c r="I15" s="26"/>
      <c r="J15" s="7"/>
      <c r="K15" s="26"/>
      <c r="L15" s="7"/>
      <c r="M15" s="7"/>
      <c r="N15" s="26"/>
      <c r="O15" s="7"/>
      <c r="P15" s="26"/>
    </row>
    <row r="16" spans="1:16" ht="12.75">
      <c r="A16" s="7" t="s">
        <v>17</v>
      </c>
      <c r="B16" s="7"/>
      <c r="C16" s="7"/>
      <c r="D16" s="15" t="s">
        <v>16</v>
      </c>
      <c r="E16" s="26">
        <v>-2984</v>
      </c>
      <c r="F16" s="7"/>
      <c r="G16" s="26">
        <v>-2712</v>
      </c>
      <c r="H16" s="7"/>
      <c r="I16" s="26">
        <v>-4990</v>
      </c>
      <c r="J16" s="7"/>
      <c r="K16" s="26">
        <v>-4659</v>
      </c>
      <c r="L16" s="7"/>
      <c r="M16" s="15"/>
      <c r="N16" s="26">
        <v>-4990</v>
      </c>
      <c r="O16" s="7"/>
      <c r="P16" s="26">
        <v>-2006</v>
      </c>
    </row>
    <row r="17" spans="1:16" ht="12.75">
      <c r="A17" s="7"/>
      <c r="B17" s="7"/>
      <c r="C17" s="7"/>
      <c r="D17" s="7"/>
      <c r="E17" s="27"/>
      <c r="F17" s="7"/>
      <c r="G17" s="27"/>
      <c r="H17" s="7"/>
      <c r="I17" s="27"/>
      <c r="J17" s="7"/>
      <c r="K17" s="27"/>
      <c r="L17" s="7"/>
      <c r="N17" s="27"/>
      <c r="O17" s="7"/>
      <c r="P17" s="27"/>
    </row>
    <row r="18" spans="1:16" ht="12.75">
      <c r="A18" s="7"/>
      <c r="B18" s="7"/>
      <c r="C18" s="7"/>
      <c r="D18" s="7"/>
      <c r="E18" s="26"/>
      <c r="F18" s="7"/>
      <c r="G18" s="26"/>
      <c r="H18" s="7"/>
      <c r="I18" s="26"/>
      <c r="J18" s="7"/>
      <c r="K18" s="26"/>
      <c r="L18" s="7"/>
      <c r="N18" s="26"/>
      <c r="O18" s="7"/>
      <c r="P18" s="26"/>
    </row>
    <row r="19" spans="1:16" ht="12.75">
      <c r="A19" s="7" t="s">
        <v>18</v>
      </c>
      <c r="B19" s="7"/>
      <c r="C19" s="7"/>
      <c r="D19" s="7"/>
      <c r="E19" s="26">
        <f>SUM(E14:E16)</f>
        <v>4900</v>
      </c>
      <c r="F19" s="26">
        <f>SUM(F14:F16)</f>
        <v>0</v>
      </c>
      <c r="G19" s="26">
        <f>SUM(G14:G16)</f>
        <v>4943</v>
      </c>
      <c r="H19" s="7"/>
      <c r="I19" s="26">
        <f>SUM(I14:I16)</f>
        <v>7469</v>
      </c>
      <c r="J19" s="7"/>
      <c r="K19" s="26">
        <f>SUM(K14:K16)</f>
        <v>7553</v>
      </c>
      <c r="L19" s="7"/>
      <c r="N19" s="26">
        <f>SUM(N14:N16)</f>
        <v>7469</v>
      </c>
      <c r="O19" s="7"/>
      <c r="P19" s="26">
        <f>SUM(P14:P16)</f>
        <v>2569</v>
      </c>
    </row>
    <row r="20" spans="1:16" ht="12.75">
      <c r="A20" s="7"/>
      <c r="B20" s="7"/>
      <c r="C20" s="7"/>
      <c r="D20" s="7"/>
      <c r="E20" s="26"/>
      <c r="F20" s="7"/>
      <c r="G20" s="26"/>
      <c r="H20" s="7"/>
      <c r="I20" s="26"/>
      <c r="J20" s="7"/>
      <c r="K20" s="26"/>
      <c r="L20" s="7"/>
      <c r="N20" s="26"/>
      <c r="O20" s="7"/>
      <c r="P20" s="26"/>
    </row>
    <row r="21" spans="1:16" ht="12.75">
      <c r="A21" s="7" t="s">
        <v>19</v>
      </c>
      <c r="B21" s="7"/>
      <c r="C21" s="7"/>
      <c r="D21" s="7"/>
      <c r="E21" s="26">
        <v>790</v>
      </c>
      <c r="F21" s="7"/>
      <c r="G21" s="26">
        <v>217</v>
      </c>
      <c r="H21" s="7"/>
      <c r="I21" s="26">
        <v>821</v>
      </c>
      <c r="J21" s="7"/>
      <c r="K21" s="26">
        <v>327</v>
      </c>
      <c r="L21" s="7"/>
      <c r="N21" s="26">
        <v>821</v>
      </c>
      <c r="O21" s="7"/>
      <c r="P21" s="26">
        <v>31</v>
      </c>
    </row>
    <row r="22" spans="1:16" ht="12.75">
      <c r="A22" s="7"/>
      <c r="B22" s="7"/>
      <c r="C22" s="7"/>
      <c r="D22" s="7"/>
      <c r="E22" s="27"/>
      <c r="F22" s="7"/>
      <c r="G22" s="27"/>
      <c r="H22" s="7"/>
      <c r="I22" s="27"/>
      <c r="J22" s="7"/>
      <c r="K22" s="27"/>
      <c r="L22" s="7"/>
      <c r="N22" s="27"/>
      <c r="O22" s="7"/>
      <c r="P22" s="27"/>
    </row>
    <row r="23" spans="5:16" ht="12.75">
      <c r="E23" s="28">
        <f>SUM(E19:E22)</f>
        <v>5690</v>
      </c>
      <c r="G23" s="28">
        <f>SUM(G19:G22)</f>
        <v>5160</v>
      </c>
      <c r="I23" s="28">
        <f>SUM(I19:I22)</f>
        <v>8290</v>
      </c>
      <c r="K23" s="28">
        <f>SUM(K19:K22)</f>
        <v>7880</v>
      </c>
      <c r="N23" s="28">
        <f>SUM(N19:N22)</f>
        <v>8290</v>
      </c>
      <c r="P23" s="28">
        <f>SUM(P19:P22)</f>
        <v>2600</v>
      </c>
    </row>
    <row r="25" spans="1:16" ht="12.75">
      <c r="A25" s="7" t="s">
        <v>20</v>
      </c>
      <c r="B25" s="7"/>
      <c r="C25" s="7"/>
      <c r="D25" s="7"/>
      <c r="E25" s="26">
        <v>-4064</v>
      </c>
      <c r="F25" s="7"/>
      <c r="G25" s="26">
        <v>-3535</v>
      </c>
      <c r="H25" s="7"/>
      <c r="I25" s="26">
        <v>-8097</v>
      </c>
      <c r="J25" s="7"/>
      <c r="K25" s="26">
        <v>-7501</v>
      </c>
      <c r="L25" s="7"/>
      <c r="M25" s="28"/>
      <c r="N25" s="26">
        <v>-8097</v>
      </c>
      <c r="O25" s="7"/>
      <c r="P25" s="26">
        <v>-4033</v>
      </c>
    </row>
    <row r="26" spans="1:16" ht="12.75">
      <c r="A26" s="7"/>
      <c r="B26" s="7"/>
      <c r="C26" s="7"/>
      <c r="D26" s="7"/>
      <c r="E26" s="26"/>
      <c r="F26" s="7"/>
      <c r="G26" s="26"/>
      <c r="H26" s="7"/>
      <c r="I26" s="26"/>
      <c r="J26" s="7"/>
      <c r="K26" s="26"/>
      <c r="L26" s="7"/>
      <c r="N26" s="26"/>
      <c r="O26" s="7"/>
      <c r="P26" s="26"/>
    </row>
    <row r="27" spans="1:16" ht="12.75">
      <c r="A27" s="7" t="s">
        <v>21</v>
      </c>
      <c r="B27" s="7"/>
      <c r="C27" s="7"/>
      <c r="D27" s="7"/>
      <c r="E27" s="26">
        <v>-304</v>
      </c>
      <c r="F27" s="7"/>
      <c r="G27" s="26">
        <v>-290</v>
      </c>
      <c r="H27" s="7"/>
      <c r="I27" s="26">
        <v>-770</v>
      </c>
      <c r="J27" s="7"/>
      <c r="K27" s="26">
        <v>-682</v>
      </c>
      <c r="L27" s="7"/>
      <c r="M27" s="28"/>
      <c r="N27" s="26">
        <v>-770</v>
      </c>
      <c r="O27" s="7"/>
      <c r="P27" s="26">
        <v>-466</v>
      </c>
    </row>
    <row r="28" spans="1:16" ht="12.75">
      <c r="A28" s="7"/>
      <c r="B28" s="7"/>
      <c r="C28" s="7"/>
      <c r="D28" s="7"/>
      <c r="E28" s="26"/>
      <c r="F28" s="7"/>
      <c r="G28" s="26"/>
      <c r="H28" s="7"/>
      <c r="I28" s="26"/>
      <c r="J28" s="7"/>
      <c r="K28" s="26"/>
      <c r="L28" s="7"/>
      <c r="N28" s="26"/>
      <c r="O28" s="7"/>
      <c r="P28" s="26"/>
    </row>
    <row r="29" spans="1:16" ht="12.75">
      <c r="A29" s="7" t="s">
        <v>22</v>
      </c>
      <c r="B29" s="7"/>
      <c r="C29" s="7"/>
      <c r="D29" s="15" t="s">
        <v>16</v>
      </c>
      <c r="E29" s="26">
        <v>-379</v>
      </c>
      <c r="F29" s="7"/>
      <c r="G29" s="26">
        <v>-615</v>
      </c>
      <c r="H29" s="7"/>
      <c r="I29" s="26">
        <v>-997</v>
      </c>
      <c r="J29" s="7"/>
      <c r="K29" s="26">
        <v>-1274</v>
      </c>
      <c r="L29" s="7"/>
      <c r="M29" s="28"/>
      <c r="N29" s="26">
        <v>-997</v>
      </c>
      <c r="O29" s="7"/>
      <c r="P29" s="26">
        <v>-618</v>
      </c>
    </row>
    <row r="31" spans="1:16" ht="12.75">
      <c r="A31" s="2" t="s">
        <v>23</v>
      </c>
      <c r="E31" s="26">
        <v>-40</v>
      </c>
      <c r="G31" s="26">
        <v>-22</v>
      </c>
      <c r="I31" s="26">
        <v>-68</v>
      </c>
      <c r="K31" s="26">
        <v>-37</v>
      </c>
      <c r="N31" s="26">
        <v>-68</v>
      </c>
      <c r="P31" s="26">
        <v>-28</v>
      </c>
    </row>
    <row r="32" spans="1:16" ht="12.75">
      <c r="A32" s="7" t="s">
        <v>16</v>
      </c>
      <c r="B32" s="7"/>
      <c r="C32" s="7"/>
      <c r="D32" s="7"/>
      <c r="E32" s="27" t="s">
        <v>16</v>
      </c>
      <c r="F32" s="7"/>
      <c r="G32" s="27" t="s">
        <v>16</v>
      </c>
      <c r="H32" s="29"/>
      <c r="I32" s="27" t="s">
        <v>16</v>
      </c>
      <c r="J32" s="7"/>
      <c r="K32" s="27" t="s">
        <v>16</v>
      </c>
      <c r="L32" s="29"/>
      <c r="N32" s="27" t="s">
        <v>16</v>
      </c>
      <c r="O32" s="7"/>
      <c r="P32" s="27" t="s">
        <v>16</v>
      </c>
    </row>
    <row r="33" spans="1:16" ht="12.75">
      <c r="A33" s="7"/>
      <c r="B33" s="7"/>
      <c r="C33" s="7"/>
      <c r="D33" s="7"/>
      <c r="E33" s="26"/>
      <c r="F33" s="7"/>
      <c r="G33" s="26"/>
      <c r="H33" s="29"/>
      <c r="I33" s="26"/>
      <c r="J33" s="7"/>
      <c r="K33" s="26"/>
      <c r="L33" s="29"/>
      <c r="N33" s="26"/>
      <c r="O33" s="7"/>
      <c r="P33" s="26"/>
    </row>
    <row r="34" spans="1:16" ht="12.75">
      <c r="A34" s="7" t="s">
        <v>148</v>
      </c>
      <c r="B34" s="7"/>
      <c r="C34" s="7"/>
      <c r="D34" s="7"/>
      <c r="E34" s="26">
        <f>SUM(E23:E32)</f>
        <v>903</v>
      </c>
      <c r="F34" s="26">
        <f>SUM(F18:F32)</f>
        <v>0</v>
      </c>
      <c r="G34" s="26">
        <f>SUM(G23:G32)</f>
        <v>698</v>
      </c>
      <c r="H34" s="29"/>
      <c r="I34" s="26">
        <f>SUM(I23:I32)</f>
        <v>-1642</v>
      </c>
      <c r="J34" s="7"/>
      <c r="K34" s="26">
        <f>SUM(K23:K32)</f>
        <v>-1614</v>
      </c>
      <c r="L34" s="29"/>
      <c r="N34" s="26">
        <f>SUM(N23:N32)</f>
        <v>-1642</v>
      </c>
      <c r="O34" s="7"/>
      <c r="P34" s="26">
        <f>SUM(P23:P32)</f>
        <v>-2545</v>
      </c>
    </row>
    <row r="35" spans="1:16" ht="12.75">
      <c r="A35" s="7"/>
      <c r="B35" s="7"/>
      <c r="C35" s="7"/>
      <c r="D35" s="7"/>
      <c r="E35" s="26"/>
      <c r="F35" s="7"/>
      <c r="G35" s="26"/>
      <c r="H35" s="29"/>
      <c r="I35" s="26"/>
      <c r="J35" s="7"/>
      <c r="K35" s="26"/>
      <c r="L35" s="29"/>
      <c r="N35" s="26"/>
      <c r="O35" s="7"/>
      <c r="P35" s="26"/>
    </row>
    <row r="36" spans="1:16" ht="12.75">
      <c r="A36" s="7" t="s">
        <v>24</v>
      </c>
      <c r="B36" s="7"/>
      <c r="C36" s="7"/>
      <c r="D36" s="7"/>
      <c r="E36" s="26">
        <v>-13</v>
      </c>
      <c r="F36" s="7"/>
      <c r="G36" s="26">
        <v>-18</v>
      </c>
      <c r="H36" s="29"/>
      <c r="I36" s="26">
        <v>-32</v>
      </c>
      <c r="J36" s="7"/>
      <c r="K36" s="26">
        <v>-27</v>
      </c>
      <c r="L36" s="29"/>
      <c r="M36" s="28"/>
      <c r="N36" s="26">
        <v>-32</v>
      </c>
      <c r="O36" s="7"/>
      <c r="P36" s="26">
        <v>-19</v>
      </c>
    </row>
    <row r="37" spans="1:16" ht="12.75">
      <c r="A37" s="7"/>
      <c r="B37" s="7"/>
      <c r="C37" s="7"/>
      <c r="D37" s="7"/>
      <c r="E37" s="27"/>
      <c r="F37" s="7"/>
      <c r="G37" s="27"/>
      <c r="H37" s="29"/>
      <c r="I37" s="27"/>
      <c r="J37" s="7"/>
      <c r="K37" s="27"/>
      <c r="L37" s="29"/>
      <c r="N37" s="27"/>
      <c r="O37" s="7"/>
      <c r="P37" s="27"/>
    </row>
    <row r="38" spans="1:16" ht="12.75">
      <c r="A38" s="7"/>
      <c r="B38" s="7"/>
      <c r="C38" s="7"/>
      <c r="D38" s="7"/>
      <c r="E38" s="26"/>
      <c r="F38" s="7"/>
      <c r="G38" s="26"/>
      <c r="H38" s="29"/>
      <c r="I38" s="26"/>
      <c r="J38" s="7"/>
      <c r="K38" s="26"/>
      <c r="L38" s="29"/>
      <c r="N38" s="26"/>
      <c r="O38" s="7"/>
      <c r="P38" s="26"/>
    </row>
    <row r="39" spans="1:16" ht="12.75">
      <c r="A39" s="7" t="s">
        <v>149</v>
      </c>
      <c r="B39" s="7"/>
      <c r="C39" s="7"/>
      <c r="D39" s="7"/>
      <c r="E39" s="26">
        <f>SUM(E34:E36)</f>
        <v>890</v>
      </c>
      <c r="F39" s="26">
        <f>SUM(F34:F36)</f>
        <v>0</v>
      </c>
      <c r="G39" s="26">
        <f>SUM(G34:G36)</f>
        <v>680</v>
      </c>
      <c r="H39" s="29"/>
      <c r="I39" s="26">
        <f>SUM(I34:I36)</f>
        <v>-1674</v>
      </c>
      <c r="J39" s="7"/>
      <c r="K39" s="26">
        <f>SUM(K34:K36)</f>
        <v>-1641</v>
      </c>
      <c r="L39" s="29"/>
      <c r="N39" s="26">
        <f>SUM(N34:N36)</f>
        <v>-1674</v>
      </c>
      <c r="O39" s="7"/>
      <c r="P39" s="26">
        <f>SUM(P34:P36)</f>
        <v>-2564</v>
      </c>
    </row>
    <row r="40" spans="1:16" ht="12.75">
      <c r="A40" s="7"/>
      <c r="B40" s="7"/>
      <c r="C40" s="7"/>
      <c r="D40" s="7"/>
      <c r="E40" s="26"/>
      <c r="F40" s="7"/>
      <c r="G40" s="26"/>
      <c r="H40" s="29"/>
      <c r="I40" s="26"/>
      <c r="J40" s="7"/>
      <c r="K40" s="26"/>
      <c r="L40" s="29"/>
      <c r="N40" s="26"/>
      <c r="O40" s="7"/>
      <c r="P40" s="26"/>
    </row>
    <row r="41" ht="12.75">
      <c r="A41" s="2" t="s">
        <v>25</v>
      </c>
    </row>
    <row r="42" spans="1:16" ht="12.75">
      <c r="A42" s="30" t="s">
        <v>26</v>
      </c>
      <c r="E42" s="26">
        <v>5</v>
      </c>
      <c r="G42" s="26">
        <v>-30</v>
      </c>
      <c r="I42" s="2">
        <v>5</v>
      </c>
      <c r="K42" s="26">
        <v>-116</v>
      </c>
      <c r="N42" s="2">
        <v>5</v>
      </c>
      <c r="P42" s="2">
        <v>26</v>
      </c>
    </row>
    <row r="43" spans="1:16" ht="12.75">
      <c r="A43" s="7"/>
      <c r="B43" s="7"/>
      <c r="C43" s="7"/>
      <c r="D43" s="7"/>
      <c r="E43" s="27"/>
      <c r="F43" s="7"/>
      <c r="G43" s="27"/>
      <c r="H43" s="29"/>
      <c r="I43" s="27"/>
      <c r="J43" s="7"/>
      <c r="K43" s="27"/>
      <c r="L43" s="29"/>
      <c r="N43" s="27"/>
      <c r="O43" s="7"/>
      <c r="P43" s="27"/>
    </row>
    <row r="44" spans="1:16" ht="13.5" thickBot="1">
      <c r="A44" s="7" t="s">
        <v>27</v>
      </c>
      <c r="B44" s="7"/>
      <c r="C44" s="7"/>
      <c r="D44" s="7"/>
      <c r="E44" s="31">
        <f>SUM(E39:E42)</f>
        <v>895</v>
      </c>
      <c r="F44" s="7"/>
      <c r="G44" s="31">
        <f>SUM(G39:G42)</f>
        <v>650</v>
      </c>
      <c r="H44" s="29"/>
      <c r="I44" s="31">
        <f>SUM(I39:I42)</f>
        <v>-1669</v>
      </c>
      <c r="J44" s="7"/>
      <c r="K44" s="31">
        <f>SUM(K39:K42)</f>
        <v>-1757</v>
      </c>
      <c r="L44" s="29"/>
      <c r="N44" s="31">
        <f>SUM(N39:N42)</f>
        <v>-1669</v>
      </c>
      <c r="O44" s="7"/>
      <c r="P44" s="31">
        <f>SUM(P39:P42)</f>
        <v>-2538</v>
      </c>
    </row>
    <row r="45" spans="1:16" ht="13.5" thickTop="1">
      <c r="A45" s="7"/>
      <c r="B45" s="7"/>
      <c r="C45" s="7"/>
      <c r="D45" s="7"/>
      <c r="E45" s="7"/>
      <c r="F45" s="7"/>
      <c r="G45" s="7"/>
      <c r="H45" s="29"/>
      <c r="I45" s="7"/>
      <c r="J45" s="7"/>
      <c r="K45" s="7"/>
      <c r="L45" s="29"/>
      <c r="N45" s="7"/>
      <c r="O45" s="7"/>
      <c r="P45" s="7"/>
    </row>
    <row r="46" spans="1:16" ht="12.75">
      <c r="A46" s="7" t="s">
        <v>151</v>
      </c>
      <c r="B46" s="7"/>
      <c r="C46" s="7"/>
      <c r="D46" s="7"/>
      <c r="E46" s="32"/>
      <c r="I46" s="32"/>
      <c r="N46" s="32"/>
      <c r="P46" s="32"/>
    </row>
    <row r="47" spans="2:16" ht="12.75">
      <c r="B47" s="2" t="s">
        <v>28</v>
      </c>
      <c r="E47" s="26">
        <f>E49-E48</f>
        <v>888</v>
      </c>
      <c r="G47" s="26">
        <v>369</v>
      </c>
      <c r="I47" s="26">
        <f>I49-I48</f>
        <v>-1657</v>
      </c>
      <c r="K47" s="26">
        <v>-1718</v>
      </c>
      <c r="N47" s="26">
        <f>N49-N48</f>
        <v>-1657</v>
      </c>
      <c r="P47" s="26">
        <f>P49-P48</f>
        <v>-2545</v>
      </c>
    </row>
    <row r="48" spans="2:16" ht="12.75">
      <c r="B48" s="2" t="s">
        <v>29</v>
      </c>
      <c r="E48" s="26">
        <f>N48-P48</f>
        <v>2</v>
      </c>
      <c r="G48" s="26">
        <v>311</v>
      </c>
      <c r="I48" s="26">
        <v>-17</v>
      </c>
      <c r="K48" s="26">
        <v>77</v>
      </c>
      <c r="N48" s="26">
        <v>-17</v>
      </c>
      <c r="P48" s="26">
        <v>-19</v>
      </c>
    </row>
    <row r="49" spans="1:16" ht="13.5" thickBot="1">
      <c r="A49" s="7"/>
      <c r="B49" s="33"/>
      <c r="C49" s="33"/>
      <c r="D49" s="33"/>
      <c r="E49" s="34">
        <f>E39</f>
        <v>890</v>
      </c>
      <c r="G49" s="34">
        <f>SUM(G47:G48)</f>
        <v>680</v>
      </c>
      <c r="I49" s="34">
        <f>I39</f>
        <v>-1674</v>
      </c>
      <c r="K49" s="34">
        <f>SUM(K47:K48)</f>
        <v>-1641</v>
      </c>
      <c r="N49" s="34">
        <f>N39</f>
        <v>-1674</v>
      </c>
      <c r="P49" s="34">
        <f>P39</f>
        <v>-2564</v>
      </c>
    </row>
    <row r="50" spans="1:16" ht="13.5" thickTop="1">
      <c r="A50" s="33"/>
      <c r="B50" s="33"/>
      <c r="C50" s="33"/>
      <c r="D50" s="33"/>
      <c r="E50" s="33"/>
      <c r="F50" s="7"/>
      <c r="G50" s="7"/>
      <c r="H50" s="29"/>
      <c r="I50" s="33"/>
      <c r="J50" s="7"/>
      <c r="K50" s="7"/>
      <c r="L50" s="29"/>
      <c r="N50" s="33"/>
      <c r="O50" s="7"/>
      <c r="P50" s="33"/>
    </row>
    <row r="51" spans="1:16" ht="12.75">
      <c r="A51" s="33"/>
      <c r="B51" s="33"/>
      <c r="C51" s="33"/>
      <c r="D51" s="33"/>
      <c r="E51" s="33"/>
      <c r="F51" s="7"/>
      <c r="G51" s="33"/>
      <c r="H51" s="29"/>
      <c r="I51" s="33"/>
      <c r="J51" s="7"/>
      <c r="K51" s="33"/>
      <c r="L51" s="29"/>
      <c r="N51" s="33"/>
      <c r="O51" s="7"/>
      <c r="P51" s="33"/>
    </row>
    <row r="52" spans="1:16" ht="12.75">
      <c r="A52" s="7" t="s">
        <v>30</v>
      </c>
      <c r="B52" s="33"/>
      <c r="C52" s="33"/>
      <c r="D52" s="33"/>
      <c r="E52" s="33"/>
      <c r="F52" s="7"/>
      <c r="G52" s="33"/>
      <c r="H52" s="29"/>
      <c r="I52" s="33"/>
      <c r="J52" s="7"/>
      <c r="K52" s="33"/>
      <c r="L52" s="29"/>
      <c r="N52" s="33"/>
      <c r="O52" s="7"/>
      <c r="P52" s="33"/>
    </row>
    <row r="53" spans="1:16" ht="12.75">
      <c r="A53" s="33"/>
      <c r="B53" s="2" t="s">
        <v>28</v>
      </c>
      <c r="C53" s="33"/>
      <c r="D53" s="33"/>
      <c r="E53" s="26">
        <f>E55-E54</f>
        <v>893</v>
      </c>
      <c r="F53" s="7"/>
      <c r="G53" s="26">
        <v>339</v>
      </c>
      <c r="H53" s="29"/>
      <c r="I53" s="26">
        <f>I55-I54</f>
        <v>-1652</v>
      </c>
      <c r="J53" s="7"/>
      <c r="K53" s="26">
        <v>-1834</v>
      </c>
      <c r="L53" s="29"/>
      <c r="N53" s="26">
        <f>N55-N54</f>
        <v>-1652</v>
      </c>
      <c r="O53" s="7"/>
      <c r="P53" s="26">
        <f>P55-P54</f>
        <v>-2519</v>
      </c>
    </row>
    <row r="54" spans="1:16" ht="12.75">
      <c r="A54" s="33"/>
      <c r="B54" s="2" t="s">
        <v>29</v>
      </c>
      <c r="C54" s="33"/>
      <c r="D54" s="33"/>
      <c r="E54" s="26">
        <f>N54-P54</f>
        <v>2</v>
      </c>
      <c r="F54" s="7"/>
      <c r="G54" s="26">
        <v>311</v>
      </c>
      <c r="H54" s="29"/>
      <c r="I54" s="26">
        <v>-17</v>
      </c>
      <c r="J54" s="7"/>
      <c r="K54" s="26">
        <v>77</v>
      </c>
      <c r="L54" s="29"/>
      <c r="N54" s="26">
        <v>-17</v>
      </c>
      <c r="O54" s="7"/>
      <c r="P54" s="26">
        <v>-19</v>
      </c>
    </row>
    <row r="55" spans="5:16" ht="13.5" thickBot="1">
      <c r="E55" s="34">
        <f>E44</f>
        <v>895</v>
      </c>
      <c r="F55" s="7"/>
      <c r="G55" s="34">
        <f>G44</f>
        <v>650</v>
      </c>
      <c r="H55" s="29"/>
      <c r="I55" s="34">
        <f>I44</f>
        <v>-1669</v>
      </c>
      <c r="J55" s="7"/>
      <c r="K55" s="34">
        <f>K44</f>
        <v>-1757</v>
      </c>
      <c r="L55" s="29"/>
      <c r="N55" s="34">
        <f>N44</f>
        <v>-1669</v>
      </c>
      <c r="O55" s="7"/>
      <c r="P55" s="34">
        <f>P44</f>
        <v>-2538</v>
      </c>
    </row>
    <row r="56" ht="13.5" thickTop="1"/>
    <row r="58" spans="1:16" ht="12.75">
      <c r="A58" s="7" t="s">
        <v>31</v>
      </c>
      <c r="B58" s="7"/>
      <c r="C58" s="7"/>
      <c r="D58" s="7"/>
      <c r="E58" s="7"/>
      <c r="F58" s="7"/>
      <c r="G58" s="7"/>
      <c r="H58" s="29"/>
      <c r="I58" s="7"/>
      <c r="N58" s="7"/>
      <c r="P58" s="7"/>
    </row>
    <row r="59" spans="1:16" ht="12.75">
      <c r="A59" s="7" t="s">
        <v>32</v>
      </c>
      <c r="B59" s="7" t="s">
        <v>33</v>
      </c>
      <c r="C59" s="7"/>
      <c r="D59" s="7"/>
      <c r="H59" s="29"/>
      <c r="I59" s="35"/>
      <c r="N59" s="35"/>
      <c r="P59" s="35"/>
    </row>
    <row r="60" spans="1:16" ht="12.75">
      <c r="A60" s="7"/>
      <c r="B60" s="7" t="s">
        <v>34</v>
      </c>
      <c r="C60" s="7" t="s">
        <v>35</v>
      </c>
      <c r="D60" s="7"/>
      <c r="E60" s="35">
        <f>$E$47*1000/367033333*100</f>
        <v>0.24193987852324025</v>
      </c>
      <c r="F60" s="29" t="s">
        <v>34</v>
      </c>
      <c r="G60" s="35"/>
      <c r="H60" s="29"/>
      <c r="I60" s="35">
        <f>$I$47*1000/367033333*100</f>
        <v>-0.4514576336858211</v>
      </c>
      <c r="J60" s="29" t="s">
        <v>34</v>
      </c>
      <c r="N60" s="35"/>
      <c r="P60" s="35"/>
    </row>
    <row r="61" spans="2:16" ht="12.75">
      <c r="B61" s="2" t="s">
        <v>36</v>
      </c>
      <c r="C61" s="7" t="s">
        <v>37</v>
      </c>
      <c r="E61" s="35"/>
      <c r="G61" s="35">
        <f>$G$47*1000/328846667*100</f>
        <v>0.11221035121514551</v>
      </c>
      <c r="H61" s="2" t="s">
        <v>36</v>
      </c>
      <c r="I61" s="35"/>
      <c r="K61" s="35">
        <f>$K$47*1000/328846667*100</f>
        <v>-0.5224319332997831</v>
      </c>
      <c r="L61" s="2" t="s">
        <v>36</v>
      </c>
      <c r="N61" s="35"/>
      <c r="P61" s="35"/>
    </row>
    <row r="62" spans="14:16" ht="12.75">
      <c r="N62" s="35"/>
      <c r="P62" s="35"/>
    </row>
    <row r="63" spans="1:16" ht="12.75">
      <c r="A63" s="7" t="s">
        <v>38</v>
      </c>
      <c r="B63" s="7" t="s">
        <v>39</v>
      </c>
      <c r="C63" s="7"/>
      <c r="D63" s="7"/>
      <c r="E63" s="36" t="s">
        <v>40</v>
      </c>
      <c r="F63" s="37"/>
      <c r="G63" s="36" t="s">
        <v>40</v>
      </c>
      <c r="H63" s="37"/>
      <c r="I63" s="36" t="s">
        <v>40</v>
      </c>
      <c r="K63" s="36" t="s">
        <v>40</v>
      </c>
      <c r="N63" s="35"/>
      <c r="P63" s="35"/>
    </row>
    <row r="64" spans="1:16" s="7" customFormat="1" ht="12.75">
      <c r="A64" s="7" t="s">
        <v>16</v>
      </c>
      <c r="B64" s="7" t="s">
        <v>16</v>
      </c>
      <c r="N64" s="35"/>
      <c r="O64" s="2"/>
      <c r="P64" s="35"/>
    </row>
    <row r="65" spans="1:16" s="7" customFormat="1" ht="12.75">
      <c r="A65" s="38"/>
      <c r="B65" s="38"/>
      <c r="C65" s="38"/>
      <c r="D65" s="38"/>
      <c r="E65" s="38"/>
      <c r="I65" s="38"/>
      <c r="N65" s="35"/>
      <c r="O65" s="2"/>
      <c r="P65" s="35"/>
    </row>
    <row r="66" spans="14:16" ht="12.75">
      <c r="N66" s="35"/>
      <c r="P66" s="35"/>
    </row>
    <row r="67" spans="1:16" ht="12.75">
      <c r="A67" s="39" t="s">
        <v>41</v>
      </c>
      <c r="N67" s="35"/>
      <c r="P67" s="35"/>
    </row>
    <row r="68" spans="1:16" ht="12.75">
      <c r="A68" s="39" t="s">
        <v>42</v>
      </c>
      <c r="N68" s="35"/>
      <c r="P68" s="35"/>
    </row>
  </sheetData>
  <sheetProtection/>
  <printOptions/>
  <pageMargins left="0.5" right="0" top="0.5" bottom="0" header="0" footer="0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I36" sqref="I36"/>
    </sheetView>
  </sheetViews>
  <sheetFormatPr defaultColWidth="9.33203125" defaultRowHeight="12.75"/>
  <cols>
    <col min="1" max="1" width="3.83203125" style="2" customWidth="1"/>
    <col min="2" max="2" width="4.66015625" style="2" customWidth="1"/>
    <col min="3" max="3" width="75.66015625" style="2" customWidth="1"/>
    <col min="4" max="4" width="32" style="2" customWidth="1"/>
    <col min="5" max="5" width="2.33203125" style="2" customWidth="1"/>
    <col min="6" max="6" width="29.66015625" style="7" customWidth="1"/>
    <col min="7" max="16384" width="9.33203125" style="2" customWidth="1"/>
  </cols>
  <sheetData>
    <row r="1" spans="1:6" ht="21" customHeight="1">
      <c r="A1" s="101" t="s">
        <v>0</v>
      </c>
      <c r="B1" s="101"/>
      <c r="C1" s="101"/>
      <c r="D1" s="101"/>
      <c r="E1" s="101"/>
      <c r="F1" s="101"/>
    </row>
    <row r="2" spans="1:6" ht="4.5" customHeight="1">
      <c r="A2" s="102"/>
      <c r="B2" s="102"/>
      <c r="C2" s="102"/>
      <c r="D2" s="102"/>
      <c r="E2" s="102"/>
      <c r="F2" s="102"/>
    </row>
    <row r="3" spans="1:6" ht="9.75" customHeight="1">
      <c r="A3" s="103" t="str">
        <f>'Comprehensive Income'!D3</f>
        <v>Company No. 646756-X</v>
      </c>
      <c r="B3" s="103"/>
      <c r="C3" s="103"/>
      <c r="D3" s="103"/>
      <c r="E3" s="103"/>
      <c r="F3" s="103"/>
    </row>
    <row r="4" spans="1:6" ht="9.75" customHeight="1">
      <c r="A4" s="103" t="s">
        <v>2</v>
      </c>
      <c r="B4" s="103"/>
      <c r="C4" s="103"/>
      <c r="D4" s="103"/>
      <c r="E4" s="103"/>
      <c r="F4" s="103"/>
    </row>
    <row r="5" spans="1:6" ht="12.75" customHeight="1">
      <c r="A5" s="101"/>
      <c r="B5" s="101"/>
      <c r="C5" s="101"/>
      <c r="D5" s="101"/>
      <c r="E5" s="101"/>
      <c r="F5" s="101"/>
    </row>
    <row r="6" spans="1:6" ht="19.5" customHeight="1" thickBot="1">
      <c r="A6" s="104" t="s">
        <v>43</v>
      </c>
      <c r="B6" s="104"/>
      <c r="C6" s="104"/>
      <c r="D6" s="104"/>
      <c r="E6" s="104"/>
      <c r="F6" s="104"/>
    </row>
    <row r="7" spans="1:6" ht="20.25" customHeight="1">
      <c r="A7" s="100" t="s">
        <v>16</v>
      </c>
      <c r="B7" s="100"/>
      <c r="C7" s="100"/>
      <c r="D7" s="100"/>
      <c r="E7" s="100"/>
      <c r="F7" s="100"/>
    </row>
    <row r="8" spans="1:6" ht="15.75" customHeight="1">
      <c r="A8" s="40"/>
      <c r="B8" s="40"/>
      <c r="C8" s="40"/>
      <c r="D8" s="24" t="s">
        <v>44</v>
      </c>
      <c r="F8" s="24" t="s">
        <v>45</v>
      </c>
    </row>
    <row r="9" spans="1:6" ht="12.75">
      <c r="A9" s="41"/>
      <c r="B9" s="42"/>
      <c r="C9" s="42"/>
      <c r="D9" s="43">
        <v>40999</v>
      </c>
      <c r="F9" s="43">
        <v>40816</v>
      </c>
    </row>
    <row r="10" spans="1:6" ht="15" customHeight="1">
      <c r="A10" s="41"/>
      <c r="B10" s="42"/>
      <c r="C10" s="42"/>
      <c r="D10" s="23" t="s">
        <v>14</v>
      </c>
      <c r="F10" s="23" t="s">
        <v>14</v>
      </c>
    </row>
    <row r="11" ht="15" customHeight="1">
      <c r="B11" s="2" t="s">
        <v>46</v>
      </c>
    </row>
    <row r="12" spans="1:6" ht="15" customHeight="1">
      <c r="A12" s="41" t="s">
        <v>16</v>
      </c>
      <c r="B12" s="42" t="s">
        <v>47</v>
      </c>
      <c r="C12" s="42"/>
      <c r="D12" s="44" t="s">
        <v>16</v>
      </c>
      <c r="F12" s="44" t="s">
        <v>16</v>
      </c>
    </row>
    <row r="13" spans="1:6" ht="13.5">
      <c r="A13" s="41"/>
      <c r="B13" s="45"/>
      <c r="C13" s="46" t="s">
        <v>48</v>
      </c>
      <c r="D13" s="44">
        <v>7823</v>
      </c>
      <c r="E13" s="47"/>
      <c r="F13" s="44">
        <v>4218</v>
      </c>
    </row>
    <row r="14" spans="3:6" ht="15" customHeight="1">
      <c r="C14" s="2" t="s">
        <v>49</v>
      </c>
      <c r="D14" s="44">
        <v>293</v>
      </c>
      <c r="F14" s="44">
        <v>293</v>
      </c>
    </row>
    <row r="15" spans="1:6" ht="15" customHeight="1">
      <c r="A15" s="41"/>
      <c r="B15" s="45"/>
      <c r="C15" s="46" t="s">
        <v>50</v>
      </c>
      <c r="D15" s="48">
        <v>589</v>
      </c>
      <c r="E15" s="47"/>
      <c r="F15" s="48">
        <v>4107</v>
      </c>
    </row>
    <row r="16" spans="1:6" ht="15" customHeight="1">
      <c r="A16" s="41"/>
      <c r="B16" s="45"/>
      <c r="C16" s="46"/>
      <c r="D16" s="44">
        <f>ROUND(SUM(D13:D15),0)</f>
        <v>8705</v>
      </c>
      <c r="E16" s="47"/>
      <c r="F16" s="44">
        <f>ROUND(SUM(F13:F15),0)</f>
        <v>8618</v>
      </c>
    </row>
    <row r="17" spans="1:6" ht="15" customHeight="1">
      <c r="A17" s="41"/>
      <c r="B17" s="45"/>
      <c r="C17" s="49"/>
      <c r="D17" s="44"/>
      <c r="E17" s="47"/>
      <c r="F17" s="44"/>
    </row>
    <row r="18" spans="1:6" ht="15" customHeight="1">
      <c r="A18" s="41" t="s">
        <v>16</v>
      </c>
      <c r="B18" s="42" t="s">
        <v>51</v>
      </c>
      <c r="C18" s="42"/>
      <c r="D18" s="48"/>
      <c r="E18" s="47"/>
      <c r="F18" s="48"/>
    </row>
    <row r="19" spans="1:6" ht="12.75">
      <c r="A19" s="41"/>
      <c r="B19" s="42"/>
      <c r="C19" s="42" t="s">
        <v>52</v>
      </c>
      <c r="D19" s="50">
        <v>1091</v>
      </c>
      <c r="E19" s="47"/>
      <c r="F19" s="50">
        <v>891</v>
      </c>
    </row>
    <row r="20" spans="3:6" ht="15" customHeight="1">
      <c r="C20" s="42" t="s">
        <v>53</v>
      </c>
      <c r="D20" s="51">
        <v>4000</v>
      </c>
      <c r="F20" s="51">
        <v>4159</v>
      </c>
    </row>
    <row r="21" spans="1:6" ht="15" customHeight="1">
      <c r="A21" s="41"/>
      <c r="B21" s="42"/>
      <c r="C21" s="42" t="s">
        <v>54</v>
      </c>
      <c r="D21" s="51">
        <v>3171</v>
      </c>
      <c r="E21" s="47"/>
      <c r="F21" s="51">
        <v>2400</v>
      </c>
    </row>
    <row r="22" spans="1:6" ht="15" customHeight="1">
      <c r="A22" s="41"/>
      <c r="B22" s="42"/>
      <c r="C22" s="42" t="s">
        <v>55</v>
      </c>
      <c r="D22" s="51">
        <v>590</v>
      </c>
      <c r="E22" s="47"/>
      <c r="F22" s="51">
        <v>495</v>
      </c>
    </row>
    <row r="23" spans="1:6" ht="15" customHeight="1">
      <c r="A23" s="41"/>
      <c r="B23" s="42"/>
      <c r="C23" s="42" t="s">
        <v>56</v>
      </c>
      <c r="D23" s="51">
        <v>1678</v>
      </c>
      <c r="E23" s="47"/>
      <c r="F23" s="51">
        <v>1938</v>
      </c>
    </row>
    <row r="24" spans="1:6" ht="15" customHeight="1">
      <c r="A24" s="41"/>
      <c r="B24" s="42"/>
      <c r="C24" s="42" t="s">
        <v>57</v>
      </c>
      <c r="D24" s="51">
        <v>994</v>
      </c>
      <c r="E24" s="47"/>
      <c r="F24" s="51">
        <v>2638</v>
      </c>
    </row>
    <row r="25" spans="1:6" ht="15" customHeight="1">
      <c r="A25" s="41"/>
      <c r="B25" s="42"/>
      <c r="C25" s="42"/>
      <c r="D25" s="52">
        <f>SUM(D19:D24)</f>
        <v>11524</v>
      </c>
      <c r="E25" s="47"/>
      <c r="F25" s="52">
        <f>SUM(F19:F24)</f>
        <v>12521</v>
      </c>
    </row>
    <row r="27" spans="2:6" ht="13.5" thickBot="1">
      <c r="B27" s="2" t="s">
        <v>58</v>
      </c>
      <c r="D27" s="53">
        <f>D16+D25</f>
        <v>20229</v>
      </c>
      <c r="F27" s="54">
        <f>F16+F25</f>
        <v>21139</v>
      </c>
    </row>
    <row r="28" ht="13.5" thickTop="1"/>
    <row r="30" ht="12.75">
      <c r="B30" s="2" t="s">
        <v>59</v>
      </c>
    </row>
    <row r="31" ht="12.75">
      <c r="B31" s="2" t="s">
        <v>60</v>
      </c>
    </row>
    <row r="32" spans="2:6" ht="12.75">
      <c r="B32" s="42"/>
      <c r="C32" s="42" t="s">
        <v>61</v>
      </c>
      <c r="D32" s="44">
        <v>36703</v>
      </c>
      <c r="F32" s="44">
        <v>36703</v>
      </c>
    </row>
    <row r="33" spans="2:6" ht="12.75">
      <c r="B33" s="42"/>
      <c r="C33" s="42" t="s">
        <v>62</v>
      </c>
      <c r="D33" s="48">
        <v>-23775</v>
      </c>
      <c r="F33" s="48">
        <v>-22149</v>
      </c>
    </row>
    <row r="34" spans="2:6" ht="12.75">
      <c r="B34" s="42" t="s">
        <v>63</v>
      </c>
      <c r="C34" s="42"/>
      <c r="D34" s="44">
        <f>SUM(D32:D33)</f>
        <v>12928</v>
      </c>
      <c r="F34" s="44">
        <f>SUM(F32:F33)</f>
        <v>14554</v>
      </c>
    </row>
    <row r="35" spans="2:6" ht="12.75">
      <c r="B35" s="42"/>
      <c r="C35" s="42"/>
      <c r="D35" s="55"/>
      <c r="F35" s="55"/>
    </row>
    <row r="36" spans="2:6" ht="12.75">
      <c r="B36" s="42" t="s">
        <v>64</v>
      </c>
      <c r="D36" s="44">
        <v>166</v>
      </c>
      <c r="F36" s="44">
        <v>183</v>
      </c>
    </row>
    <row r="37" spans="2:6" ht="12.75">
      <c r="B37" s="56" t="s">
        <v>16</v>
      </c>
      <c r="C37" s="42"/>
      <c r="D37" s="44" t="s">
        <v>16</v>
      </c>
      <c r="F37" s="44" t="s">
        <v>16</v>
      </c>
    </row>
    <row r="38" spans="2:6" ht="12.75">
      <c r="B38" s="42" t="s">
        <v>65</v>
      </c>
      <c r="C38" s="42"/>
      <c r="D38" s="57">
        <f>+D34+D36</f>
        <v>13094</v>
      </c>
      <c r="F38" s="57">
        <f>+F34+F36</f>
        <v>14737</v>
      </c>
    </row>
    <row r="39" spans="2:6" ht="12.75">
      <c r="B39" s="42"/>
      <c r="C39" s="42"/>
      <c r="D39" s="55"/>
      <c r="F39" s="55"/>
    </row>
    <row r="40" spans="2:6" ht="12.75">
      <c r="B40" s="42" t="s">
        <v>66</v>
      </c>
      <c r="C40" s="42"/>
      <c r="D40" s="44" t="s">
        <v>16</v>
      </c>
      <c r="F40" s="44" t="s">
        <v>16</v>
      </c>
    </row>
    <row r="41" spans="2:6" ht="13.5">
      <c r="B41" s="45"/>
      <c r="C41" s="46" t="s">
        <v>67</v>
      </c>
      <c r="D41" s="44">
        <v>0</v>
      </c>
      <c r="F41" s="44">
        <v>46</v>
      </c>
    </row>
    <row r="42" spans="2:6" ht="13.5">
      <c r="B42" s="45"/>
      <c r="C42" s="46" t="s">
        <v>68</v>
      </c>
      <c r="D42" s="48">
        <v>661</v>
      </c>
      <c r="F42" s="48">
        <v>661</v>
      </c>
    </row>
    <row r="43" spans="2:6" ht="13.5">
      <c r="B43" s="45"/>
      <c r="C43" s="46"/>
      <c r="D43" s="44">
        <f>SUM(D41:D42)</f>
        <v>661</v>
      </c>
      <c r="F43" s="44">
        <f>SUM(F41:F42)</f>
        <v>707</v>
      </c>
    </row>
    <row r="44" spans="4:6" ht="12.75">
      <c r="D44" s="33"/>
      <c r="F44" s="29"/>
    </row>
    <row r="45" spans="1:6" ht="15" customHeight="1">
      <c r="A45" s="41" t="s">
        <v>16</v>
      </c>
      <c r="B45" s="42" t="s">
        <v>69</v>
      </c>
      <c r="C45" s="42"/>
      <c r="D45" s="44"/>
      <c r="E45" s="47"/>
      <c r="F45" s="44"/>
    </row>
    <row r="46" spans="1:6" ht="12.75">
      <c r="A46" s="41"/>
      <c r="B46" s="42"/>
      <c r="C46" s="42" t="s">
        <v>70</v>
      </c>
      <c r="D46" s="58">
        <v>1340</v>
      </c>
      <c r="E46" s="47"/>
      <c r="F46" s="58">
        <v>539</v>
      </c>
    </row>
    <row r="47" spans="3:6" ht="12.75">
      <c r="C47" s="42" t="s">
        <v>71</v>
      </c>
      <c r="D47" s="51">
        <v>3900</v>
      </c>
      <c r="F47" s="51">
        <v>3388</v>
      </c>
    </row>
    <row r="48" spans="3:6" ht="12.75">
      <c r="C48" s="46" t="s">
        <v>67</v>
      </c>
      <c r="D48" s="51">
        <v>51</v>
      </c>
      <c r="F48" s="51">
        <v>13</v>
      </c>
    </row>
    <row r="49" spans="3:6" ht="15" customHeight="1">
      <c r="C49" s="22" t="s">
        <v>72</v>
      </c>
      <c r="D49" s="51">
        <v>1183</v>
      </c>
      <c r="F49" s="51">
        <v>1738</v>
      </c>
    </row>
    <row r="50" spans="1:6" ht="15" customHeight="1">
      <c r="A50" s="21"/>
      <c r="B50" s="22"/>
      <c r="C50" s="22" t="s">
        <v>73</v>
      </c>
      <c r="D50" s="51">
        <v>0</v>
      </c>
      <c r="E50" s="47"/>
      <c r="F50" s="51">
        <v>17</v>
      </c>
    </row>
    <row r="51" spans="1:6" ht="15" customHeight="1">
      <c r="A51" s="41"/>
      <c r="B51" s="42"/>
      <c r="C51" s="59"/>
      <c r="D51" s="52">
        <f>SUM(D46:D50)</f>
        <v>6474</v>
      </c>
      <c r="E51" s="47"/>
      <c r="F51" s="52">
        <f>SUM(F46:F50)</f>
        <v>5695</v>
      </c>
    </row>
    <row r="52" spans="1:6" ht="15" customHeight="1">
      <c r="A52" s="41"/>
      <c r="B52" s="42"/>
      <c r="C52" s="42"/>
      <c r="D52" s="44"/>
      <c r="E52" s="47"/>
      <c r="F52" s="44"/>
    </row>
    <row r="53" spans="1:6" ht="15" customHeight="1">
      <c r="A53" s="41" t="s">
        <v>16</v>
      </c>
      <c r="B53" s="42" t="s">
        <v>74</v>
      </c>
      <c r="C53" s="42"/>
      <c r="D53" s="44">
        <f>D43+D51</f>
        <v>7135</v>
      </c>
      <c r="E53" s="47"/>
      <c r="F53" s="44">
        <f>F43+F51</f>
        <v>6402</v>
      </c>
    </row>
    <row r="54" spans="1:6" ht="15" customHeight="1">
      <c r="A54" s="41"/>
      <c r="B54" s="42"/>
      <c r="C54" s="42"/>
      <c r="D54" s="44"/>
      <c r="E54" s="47"/>
      <c r="F54" s="44"/>
    </row>
    <row r="55" spans="1:6" ht="15" customHeight="1" thickBot="1">
      <c r="A55" s="41"/>
      <c r="B55" s="42" t="s">
        <v>75</v>
      </c>
      <c r="C55" s="42"/>
      <c r="D55" s="60">
        <f>D38+D53</f>
        <v>20229</v>
      </c>
      <c r="E55" s="47"/>
      <c r="F55" s="60">
        <f>F38+F53</f>
        <v>21139</v>
      </c>
    </row>
    <row r="56" spans="1:6" ht="15" customHeight="1" thickTop="1">
      <c r="A56" s="41"/>
      <c r="B56" s="42"/>
      <c r="C56" s="42"/>
      <c r="D56" s="44"/>
      <c r="E56" s="47"/>
      <c r="F56" s="44"/>
    </row>
    <row r="57" spans="1:6" ht="12.75">
      <c r="A57" s="41"/>
      <c r="B57" s="42" t="s">
        <v>76</v>
      </c>
      <c r="C57" s="42"/>
      <c r="D57" s="61">
        <f>$D$34*1000/367033333*100</f>
        <v>3.522295889131138</v>
      </c>
      <c r="E57" s="29" t="s">
        <v>34</v>
      </c>
      <c r="F57" s="61">
        <f>$F$34*1000/329210502*100</f>
        <v>4.420879623092947</v>
      </c>
    </row>
    <row r="58" spans="1:6" ht="15" customHeight="1">
      <c r="A58" s="7"/>
      <c r="B58" s="42" t="s">
        <v>76</v>
      </c>
      <c r="C58" s="7"/>
      <c r="D58" s="61">
        <f>$D$34*1000/367033333*100</f>
        <v>3.522295889131138</v>
      </c>
      <c r="E58" s="62" t="s">
        <v>36</v>
      </c>
      <c r="F58" s="61">
        <f>$F$34*1000/367033333*100</f>
        <v>3.965307423454098</v>
      </c>
    </row>
    <row r="59" ht="12.75">
      <c r="D59" s="7"/>
    </row>
    <row r="60" spans="1:6" ht="12.75">
      <c r="A60" s="2" t="s">
        <v>34</v>
      </c>
      <c r="B60" s="7" t="s">
        <v>79</v>
      </c>
      <c r="C60" s="63"/>
      <c r="D60" s="64"/>
      <c r="E60" s="63"/>
      <c r="F60" s="63"/>
    </row>
    <row r="61" spans="1:6" ht="12.75">
      <c r="A61" s="2" t="s">
        <v>36</v>
      </c>
      <c r="B61" s="7" t="s">
        <v>80</v>
      </c>
      <c r="C61" s="65"/>
      <c r="D61" s="65"/>
      <c r="E61" s="65"/>
      <c r="F61" s="65"/>
    </row>
    <row r="62" spans="1:2" ht="12.75">
      <c r="A62" s="2" t="s">
        <v>77</v>
      </c>
      <c r="B62" s="7" t="s">
        <v>81</v>
      </c>
    </row>
    <row r="63" spans="1:2" ht="12.75">
      <c r="A63" s="2" t="s">
        <v>78</v>
      </c>
      <c r="B63" s="7" t="s">
        <v>80</v>
      </c>
    </row>
    <row r="65" spans="1:6" ht="12.75">
      <c r="A65" s="2" t="s">
        <v>82</v>
      </c>
      <c r="C65" s="65"/>
      <c r="D65" s="65"/>
      <c r="E65" s="65"/>
      <c r="F65" s="65"/>
    </row>
    <row r="66" spans="2:6" ht="12.75">
      <c r="B66" s="65"/>
      <c r="C66" s="65"/>
      <c r="D66" s="65"/>
      <c r="E66" s="65"/>
      <c r="F66" s="65"/>
    </row>
    <row r="67" spans="1:5" ht="12.75">
      <c r="A67" s="39" t="s">
        <v>83</v>
      </c>
      <c r="B67" s="65"/>
      <c r="C67" s="65"/>
      <c r="D67" s="65"/>
      <c r="E67" s="65"/>
    </row>
    <row r="68" spans="1:5" ht="12.75">
      <c r="A68" s="39" t="s">
        <v>42</v>
      </c>
      <c r="B68" s="65"/>
      <c r="C68" s="65"/>
      <c r="D68" s="65"/>
      <c r="E68" s="65"/>
    </row>
  </sheetData>
  <sheetProtection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5" right="0" top="1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selection activeCell="I36" sqref="I36"/>
    </sheetView>
  </sheetViews>
  <sheetFormatPr defaultColWidth="9.33203125" defaultRowHeight="12.75"/>
  <cols>
    <col min="1" max="3" width="3.83203125" style="2" customWidth="1"/>
    <col min="4" max="4" width="26.66015625" style="2" customWidth="1"/>
    <col min="5" max="5" width="10.83203125" style="2" customWidth="1"/>
    <col min="6" max="6" width="2.33203125" style="2" customWidth="1"/>
    <col min="7" max="7" width="10.83203125" style="2" customWidth="1"/>
    <col min="8" max="8" width="2.5" style="2" customWidth="1"/>
    <col min="9" max="9" width="11.83203125" style="2" customWidth="1"/>
    <col min="10" max="10" width="3.16015625" style="2" customWidth="1"/>
    <col min="11" max="11" width="13.16015625" style="2" customWidth="1"/>
    <col min="12" max="12" width="1.83203125" style="2" customWidth="1"/>
    <col min="13" max="13" width="14.33203125" style="2" customWidth="1"/>
    <col min="14" max="14" width="1.66796875" style="2" customWidth="1"/>
    <col min="15" max="15" width="13" style="2" customWidth="1"/>
    <col min="16" max="16" width="2.5" style="2" customWidth="1"/>
    <col min="17" max="17" width="16.16015625" style="2" customWidth="1"/>
    <col min="18" max="18" width="3.33203125" style="2" customWidth="1"/>
    <col min="19" max="19" width="10.83203125" style="2" customWidth="1"/>
    <col min="20" max="20" width="2.83203125" style="2" customWidth="1"/>
    <col min="21" max="21" width="10.83203125" style="2" customWidth="1"/>
    <col min="22" max="22" width="3.33203125" style="2" customWidth="1"/>
    <col min="23" max="23" width="10.83203125" style="2" customWidth="1"/>
    <col min="24" max="16384" width="9.33203125" style="2" customWidth="1"/>
  </cols>
  <sheetData>
    <row r="1" spans="13:27" ht="14.25" customHeight="1">
      <c r="M1" s="4" t="s">
        <v>84</v>
      </c>
      <c r="N1" s="4"/>
      <c r="O1" s="4"/>
      <c r="P1" s="4"/>
      <c r="Q1" s="4"/>
      <c r="R1" s="4"/>
      <c r="U1" s="11"/>
      <c r="V1" s="11"/>
      <c r="W1" s="11"/>
      <c r="X1" s="11"/>
      <c r="Y1" s="11"/>
      <c r="Z1" s="11"/>
      <c r="AA1" s="11"/>
    </row>
    <row r="2" spans="1:13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>
      <c r="L3" s="2" t="s">
        <v>1</v>
      </c>
    </row>
    <row r="4" spans="12:13" ht="9.75" customHeight="1">
      <c r="L4" s="10"/>
      <c r="M4" s="10" t="s">
        <v>2</v>
      </c>
    </row>
    <row r="5" spans="1:13" ht="19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s="71" customFormat="1" ht="16.5" thickBot="1">
      <c r="A6" s="66"/>
      <c r="B6" s="66"/>
      <c r="C6" s="66"/>
      <c r="D6" s="66"/>
      <c r="E6" s="67"/>
      <c r="F6" s="68"/>
      <c r="G6" s="69"/>
      <c r="H6" s="68"/>
      <c r="I6" s="69"/>
      <c r="J6" s="66"/>
      <c r="K6" s="68"/>
      <c r="L6" s="66"/>
      <c r="M6" s="16" t="s">
        <v>144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70"/>
    </row>
    <row r="7" spans="1:13" ht="20.25" customHeight="1">
      <c r="A7" s="106" t="s">
        <v>85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3" ht="51">
      <c r="A9" s="21"/>
      <c r="B9" s="21"/>
      <c r="C9" s="22"/>
      <c r="D9" s="22"/>
      <c r="E9" s="24" t="s">
        <v>86</v>
      </c>
      <c r="F9" s="24"/>
      <c r="G9" s="24" t="s">
        <v>87</v>
      </c>
      <c r="H9" s="7"/>
      <c r="I9" s="24" t="s">
        <v>88</v>
      </c>
      <c r="K9" s="24" t="s">
        <v>89</v>
      </c>
      <c r="M9" s="24" t="s">
        <v>90</v>
      </c>
      <c r="O9" s="24" t="s">
        <v>91</v>
      </c>
      <c r="P9" s="7"/>
      <c r="Q9" s="24" t="s">
        <v>92</v>
      </c>
      <c r="R9" s="24"/>
      <c r="S9" s="24" t="s">
        <v>93</v>
      </c>
      <c r="U9" s="24" t="s">
        <v>29</v>
      </c>
      <c r="W9" s="24" t="s">
        <v>93</v>
      </c>
    </row>
    <row r="10" spans="1:23" ht="15" customHeight="1">
      <c r="A10" s="7"/>
      <c r="B10" s="21"/>
      <c r="C10" s="22"/>
      <c r="D10" s="22"/>
      <c r="E10" s="23" t="s">
        <v>14</v>
      </c>
      <c r="F10" s="23"/>
      <c r="G10" s="23" t="s">
        <v>14</v>
      </c>
      <c r="H10" s="7"/>
      <c r="I10" s="23" t="s">
        <v>14</v>
      </c>
      <c r="K10" s="23" t="s">
        <v>14</v>
      </c>
      <c r="M10" s="23" t="s">
        <v>14</v>
      </c>
      <c r="O10" s="23" t="s">
        <v>14</v>
      </c>
      <c r="P10" s="7"/>
      <c r="Q10" s="23" t="s">
        <v>14</v>
      </c>
      <c r="R10" s="23"/>
      <c r="S10" s="23" t="s">
        <v>14</v>
      </c>
      <c r="U10" s="23" t="s">
        <v>14</v>
      </c>
      <c r="W10" s="23" t="s">
        <v>14</v>
      </c>
    </row>
    <row r="11" ht="12.75">
      <c r="A11" s="72" t="s">
        <v>145</v>
      </c>
    </row>
    <row r="12" spans="1:23" ht="12.75">
      <c r="A12" s="7" t="s">
        <v>147</v>
      </c>
      <c r="B12" s="7"/>
      <c r="C12" s="7"/>
      <c r="D12" s="7"/>
      <c r="E12" s="26">
        <f>E25</f>
        <v>36703.333333333336</v>
      </c>
      <c r="F12" s="15">
        <v>0</v>
      </c>
      <c r="G12" s="26">
        <f>G25</f>
        <v>2881.666666666667</v>
      </c>
      <c r="H12" s="73"/>
      <c r="I12" s="26">
        <f>I25</f>
        <v>-18570</v>
      </c>
      <c r="K12" s="26">
        <f>K25</f>
        <v>546.778</v>
      </c>
      <c r="M12" s="26">
        <f>M25</f>
        <v>978</v>
      </c>
      <c r="O12" s="26">
        <f>O25</f>
        <v>-94.041</v>
      </c>
      <c r="P12" s="7"/>
      <c r="Q12" s="26">
        <f>Q25</f>
        <v>-10411.061</v>
      </c>
      <c r="R12" s="15"/>
      <c r="S12" s="26">
        <f>SUM(E12:R12)</f>
        <v>12034.675999999998</v>
      </c>
      <c r="T12" s="7"/>
      <c r="U12" s="26">
        <f>U25</f>
        <v>164</v>
      </c>
      <c r="W12" s="26">
        <f>S12+U12</f>
        <v>12198.675999999998</v>
      </c>
    </row>
    <row r="14" spans="1:23" ht="12.75">
      <c r="A14" s="7" t="s">
        <v>96</v>
      </c>
      <c r="B14" s="7"/>
      <c r="C14" s="7"/>
      <c r="D14" s="7"/>
      <c r="E14" s="26">
        <v>0</v>
      </c>
      <c r="F14" s="15"/>
      <c r="G14" s="26">
        <v>0</v>
      </c>
      <c r="H14" s="29"/>
      <c r="I14" s="26">
        <v>0</v>
      </c>
      <c r="K14" s="26">
        <v>0</v>
      </c>
      <c r="M14" s="26">
        <v>0</v>
      </c>
      <c r="O14" s="26">
        <v>5</v>
      </c>
      <c r="P14" s="7"/>
      <c r="Q14" s="26">
        <v>888</v>
      </c>
      <c r="R14" s="15"/>
      <c r="S14" s="26">
        <f>SUM(E14:R14)</f>
        <v>893</v>
      </c>
      <c r="U14" s="26">
        <f>166-164</f>
        <v>2</v>
      </c>
      <c r="W14" s="26">
        <f>S14+U14</f>
        <v>895</v>
      </c>
    </row>
    <row r="16" spans="1:23" ht="13.5" thickBot="1">
      <c r="A16" s="7" t="s">
        <v>146</v>
      </c>
      <c r="B16" s="7"/>
      <c r="C16" s="7"/>
      <c r="D16" s="7"/>
      <c r="E16" s="31">
        <f>SUM(E12:E15)</f>
        <v>36703.333333333336</v>
      </c>
      <c r="F16" s="31"/>
      <c r="G16" s="31">
        <f>SUM(G12:G15)</f>
        <v>2881.666666666667</v>
      </c>
      <c r="H16" s="31"/>
      <c r="I16" s="31">
        <f>SUM(I12:I15)</f>
        <v>-18570</v>
      </c>
      <c r="J16" s="31"/>
      <c r="K16" s="31">
        <f>SUM(K12:K15)</f>
        <v>546.778</v>
      </c>
      <c r="L16" s="31"/>
      <c r="M16" s="31">
        <f>SUM(M12:M15)</f>
        <v>978</v>
      </c>
      <c r="N16" s="31"/>
      <c r="O16" s="31">
        <f>SUM(O12:O15)</f>
        <v>-89.041</v>
      </c>
      <c r="P16" s="31"/>
      <c r="Q16" s="31">
        <f>SUM(Q12:Q15)</f>
        <v>-9523.061</v>
      </c>
      <c r="R16" s="31"/>
      <c r="S16" s="31">
        <f>SUM(S12:S15)</f>
        <v>12927.675999999998</v>
      </c>
      <c r="T16" s="31"/>
      <c r="U16" s="31">
        <f>SUM(U12:U15)</f>
        <v>166</v>
      </c>
      <c r="V16" s="31"/>
      <c r="W16" s="31">
        <f>SUM(W12:W15)</f>
        <v>13093.675999999998</v>
      </c>
    </row>
    <row r="17" spans="5:17" ht="13.5" thickTop="1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20" ht="12.75">
      <c r="A20" s="72" t="s">
        <v>94</v>
      </c>
    </row>
    <row r="21" spans="1:23" ht="12.75">
      <c r="A21" s="7" t="s">
        <v>95</v>
      </c>
      <c r="B21" s="7"/>
      <c r="C21" s="7"/>
      <c r="D21" s="7"/>
      <c r="E21" s="26">
        <f>E41</f>
        <v>36703.333333333336</v>
      </c>
      <c r="F21" s="15">
        <v>0</v>
      </c>
      <c r="G21" s="26">
        <f>G41</f>
        <v>2881.666666666667</v>
      </c>
      <c r="H21" s="73"/>
      <c r="I21" s="26">
        <f>I41</f>
        <v>-18570</v>
      </c>
      <c r="K21" s="26">
        <f>K41</f>
        <v>546.778</v>
      </c>
      <c r="M21" s="26">
        <f>M41</f>
        <v>978</v>
      </c>
      <c r="O21" s="26">
        <f>O41</f>
        <v>-120.041</v>
      </c>
      <c r="P21" s="7"/>
      <c r="Q21" s="26">
        <f>Q41</f>
        <v>-7866.061</v>
      </c>
      <c r="R21" s="15"/>
      <c r="S21" s="26">
        <f>S41</f>
        <v>14553.676</v>
      </c>
      <c r="T21" s="7"/>
      <c r="U21" s="26">
        <f>U41</f>
        <v>183</v>
      </c>
      <c r="W21" s="26">
        <f>W41</f>
        <v>14736.676</v>
      </c>
    </row>
    <row r="23" spans="1:23" ht="12.75">
      <c r="A23" s="7" t="s">
        <v>96</v>
      </c>
      <c r="B23" s="7"/>
      <c r="C23" s="7"/>
      <c r="D23" s="7"/>
      <c r="E23" s="26">
        <v>0</v>
      </c>
      <c r="F23" s="15"/>
      <c r="G23" s="26">
        <v>0</v>
      </c>
      <c r="H23" s="29"/>
      <c r="I23" s="26">
        <v>0</v>
      </c>
      <c r="K23" s="26">
        <v>0</v>
      </c>
      <c r="M23" s="26">
        <v>0</v>
      </c>
      <c r="O23" s="26">
        <v>26</v>
      </c>
      <c r="P23" s="7"/>
      <c r="Q23" s="26">
        <v>-2545</v>
      </c>
      <c r="R23" s="15"/>
      <c r="S23" s="26">
        <f>SUM(E23:R23)</f>
        <v>-2519</v>
      </c>
      <c r="U23" s="26">
        <v>-19</v>
      </c>
      <c r="W23" s="26">
        <f>S23+U23</f>
        <v>-2538</v>
      </c>
    </row>
    <row r="25" spans="1:23" ht="13.5" thickBot="1">
      <c r="A25" s="7" t="s">
        <v>97</v>
      </c>
      <c r="B25" s="7"/>
      <c r="C25" s="7"/>
      <c r="D25" s="7"/>
      <c r="E25" s="31">
        <f>SUM(E21:E24)</f>
        <v>36703.333333333336</v>
      </c>
      <c r="F25" s="31"/>
      <c r="G25" s="31">
        <f>SUM(G21:G24)</f>
        <v>2881.666666666667</v>
      </c>
      <c r="H25" s="31"/>
      <c r="I25" s="31">
        <f>SUM(I21:I24)</f>
        <v>-18570</v>
      </c>
      <c r="J25" s="31"/>
      <c r="K25" s="31">
        <f>SUM(K21:K24)</f>
        <v>546.778</v>
      </c>
      <c r="L25" s="31"/>
      <c r="M25" s="31">
        <f>SUM(M21:M24)</f>
        <v>978</v>
      </c>
      <c r="N25" s="31"/>
      <c r="O25" s="31">
        <f>SUM(O21:O24)</f>
        <v>-94.041</v>
      </c>
      <c r="P25" s="31"/>
      <c r="Q25" s="31">
        <f>SUM(Q21:Q24)</f>
        <v>-10411.061</v>
      </c>
      <c r="R25" s="31"/>
      <c r="S25" s="31">
        <f>SUM(S21:S24)</f>
        <v>12034.676</v>
      </c>
      <c r="T25" s="31"/>
      <c r="U25" s="31">
        <f>SUM(U21:U24)</f>
        <v>164</v>
      </c>
      <c r="V25" s="31"/>
      <c r="W25" s="31">
        <f>SUM(W21:W24)</f>
        <v>12198.676</v>
      </c>
    </row>
    <row r="26" spans="5:17" ht="13.5" thickTop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9" ht="12.75">
      <c r="A29" s="72" t="s">
        <v>98</v>
      </c>
    </row>
    <row r="30" spans="1:23" ht="12.75">
      <c r="A30" s="7" t="s">
        <v>99</v>
      </c>
      <c r="B30" s="7"/>
      <c r="C30" s="7"/>
      <c r="D30" s="7"/>
      <c r="E30" s="15">
        <v>31810</v>
      </c>
      <c r="F30" s="15">
        <v>0</v>
      </c>
      <c r="G30" s="15">
        <v>1215</v>
      </c>
      <c r="H30" s="74"/>
      <c r="I30" s="15">
        <v>-18570</v>
      </c>
      <c r="J30" s="28"/>
      <c r="K30" s="15">
        <v>546.778</v>
      </c>
      <c r="L30" s="28"/>
      <c r="M30" s="15">
        <v>1914</v>
      </c>
      <c r="N30" s="28"/>
      <c r="O30" s="15">
        <v>11.959</v>
      </c>
      <c r="P30" s="15"/>
      <c r="Q30" s="15">
        <v>-6138.061</v>
      </c>
      <c r="R30" s="15"/>
      <c r="S30" s="15">
        <f>SUM(E30:R30)</f>
        <v>10789.675999999998</v>
      </c>
      <c r="T30" s="15"/>
      <c r="U30" s="15">
        <v>3590</v>
      </c>
      <c r="V30" s="28"/>
      <c r="W30" s="15">
        <f>SUM(S30:V30)</f>
        <v>14379.675999999998</v>
      </c>
    </row>
    <row r="32" spans="1:23" ht="12.75">
      <c r="A32" s="7" t="s">
        <v>100</v>
      </c>
      <c r="B32" s="7"/>
      <c r="C32" s="7"/>
      <c r="D32" s="7"/>
      <c r="E32" s="26">
        <v>3333.333333333334</v>
      </c>
      <c r="F32" s="15"/>
      <c r="G32" s="26">
        <v>1666.666666666667</v>
      </c>
      <c r="H32" s="29"/>
      <c r="I32" s="26">
        <v>0</v>
      </c>
      <c r="K32" s="26">
        <v>0</v>
      </c>
      <c r="M32" s="26">
        <v>0</v>
      </c>
      <c r="O32" s="26">
        <v>0</v>
      </c>
      <c r="P32" s="7"/>
      <c r="Q32" s="26">
        <v>0</v>
      </c>
      <c r="R32" s="15"/>
      <c r="S32" s="15">
        <f>SUM(E32:R32)</f>
        <v>5000.000000000001</v>
      </c>
      <c r="U32" s="26">
        <v>0</v>
      </c>
      <c r="W32" s="15">
        <f>SUM(S32:V32)</f>
        <v>5000.000000000001</v>
      </c>
    </row>
    <row r="34" spans="1:23" ht="12.75">
      <c r="A34" s="7" t="s">
        <v>101</v>
      </c>
      <c r="B34" s="7"/>
      <c r="C34" s="7"/>
      <c r="D34" s="7"/>
      <c r="E34" s="26">
        <v>1560</v>
      </c>
      <c r="F34" s="15"/>
      <c r="G34" s="26">
        <v>0</v>
      </c>
      <c r="H34" s="29"/>
      <c r="I34" s="26">
        <v>0</v>
      </c>
      <c r="K34" s="26">
        <v>0</v>
      </c>
      <c r="M34" s="26">
        <v>-936</v>
      </c>
      <c r="O34" s="26">
        <v>0</v>
      </c>
      <c r="P34" s="7"/>
      <c r="Q34" s="26">
        <v>-624</v>
      </c>
      <c r="R34" s="15"/>
      <c r="S34" s="15">
        <f>SUM(E34:R34)</f>
        <v>0</v>
      </c>
      <c r="U34" s="26">
        <v>0</v>
      </c>
      <c r="W34" s="15">
        <f>SUM(S34:V34)</f>
        <v>0</v>
      </c>
    </row>
    <row r="35" ht="12.75">
      <c r="A35" s="2" t="s">
        <v>102</v>
      </c>
    </row>
    <row r="37" spans="1:23" ht="12.75">
      <c r="A37" s="2" t="s">
        <v>103</v>
      </c>
      <c r="E37" s="28">
        <v>0</v>
      </c>
      <c r="G37" s="28">
        <v>0</v>
      </c>
      <c r="I37" s="28">
        <v>0</v>
      </c>
      <c r="K37" s="28">
        <v>0</v>
      </c>
      <c r="M37" s="28">
        <v>0</v>
      </c>
      <c r="O37" s="28">
        <v>0</v>
      </c>
      <c r="Q37" s="28">
        <v>-1428</v>
      </c>
      <c r="S37" s="15">
        <f>SUM(E37:R37)</f>
        <v>-1428</v>
      </c>
      <c r="U37" s="28">
        <v>-3572</v>
      </c>
      <c r="W37" s="15">
        <f>SUM(S37:V37)</f>
        <v>-5000</v>
      </c>
    </row>
    <row r="39" spans="1:23" ht="12.75">
      <c r="A39" s="7" t="s">
        <v>104</v>
      </c>
      <c r="B39" s="7"/>
      <c r="C39" s="7"/>
      <c r="D39" s="7"/>
      <c r="E39" s="26">
        <v>0</v>
      </c>
      <c r="F39" s="15"/>
      <c r="G39" s="26">
        <v>0</v>
      </c>
      <c r="H39" s="29"/>
      <c r="I39" s="26">
        <v>0</v>
      </c>
      <c r="K39" s="26">
        <v>0</v>
      </c>
      <c r="M39" s="26">
        <v>0</v>
      </c>
      <c r="O39" s="26">
        <v>-132</v>
      </c>
      <c r="P39" s="7"/>
      <c r="Q39" s="26">
        <v>324</v>
      </c>
      <c r="R39" s="15"/>
      <c r="S39" s="15">
        <f>SUM(E39:R39)</f>
        <v>192</v>
      </c>
      <c r="U39" s="26">
        <v>165</v>
      </c>
      <c r="W39" s="15">
        <f>SUM(S39:V39)</f>
        <v>357</v>
      </c>
    </row>
    <row r="41" spans="1:23" ht="13.5" thickBot="1">
      <c r="A41" s="7" t="s">
        <v>105</v>
      </c>
      <c r="B41" s="7"/>
      <c r="C41" s="7"/>
      <c r="D41" s="7"/>
      <c r="E41" s="31">
        <f>SUM(E30:E40)</f>
        <v>36703.333333333336</v>
      </c>
      <c r="F41" s="31"/>
      <c r="G41" s="31">
        <f>SUM(G30:G40)</f>
        <v>2881.666666666667</v>
      </c>
      <c r="H41" s="31"/>
      <c r="I41" s="31">
        <f>SUM(I30:I40)</f>
        <v>-18570</v>
      </c>
      <c r="J41" s="31"/>
      <c r="K41" s="31">
        <f>SUM(K30:K40)</f>
        <v>546.778</v>
      </c>
      <c r="L41" s="31"/>
      <c r="M41" s="31">
        <f>SUM(M30:M40)</f>
        <v>978</v>
      </c>
      <c r="N41" s="31"/>
      <c r="O41" s="31">
        <f>SUM(O30:O40)</f>
        <v>-120.041</v>
      </c>
      <c r="P41" s="31"/>
      <c r="Q41" s="31">
        <f>SUM(Q30:Q40)</f>
        <v>-7866.061</v>
      </c>
      <c r="R41" s="31"/>
      <c r="S41" s="31">
        <f>SUM(S30:S40)</f>
        <v>14553.676</v>
      </c>
      <c r="T41" s="31"/>
      <c r="U41" s="31">
        <f>SUM(U30:U40)</f>
        <v>183</v>
      </c>
      <c r="V41" s="31"/>
      <c r="W41" s="31">
        <f>SUM(W30:W40)</f>
        <v>14736.676</v>
      </c>
    </row>
    <row r="42" ht="13.5" thickTop="1"/>
  </sheetData>
  <sheetProtection/>
  <mergeCells count="3">
    <mergeCell ref="A2:M2"/>
    <mergeCell ref="A5:M5"/>
    <mergeCell ref="A7:M7"/>
  </mergeCells>
  <printOptions/>
  <pageMargins left="0.75" right="0.75" top="0.41" bottom="1" header="0.28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5" style="2" customWidth="1"/>
    <col min="2" max="2" width="6.66015625" style="2" customWidth="1"/>
    <col min="3" max="3" width="62.33203125" style="2" customWidth="1"/>
    <col min="4" max="4" width="16.66015625" style="2" customWidth="1"/>
    <col min="5" max="5" width="4" style="2" customWidth="1"/>
    <col min="6" max="6" width="18" style="2" bestFit="1" customWidth="1"/>
    <col min="7" max="16384" width="9.33203125" style="2" customWidth="1"/>
  </cols>
  <sheetData>
    <row r="1" spans="1:6" ht="19.5" customHeight="1">
      <c r="A1" s="75"/>
      <c r="B1" s="76"/>
      <c r="C1" s="11" t="s">
        <v>0</v>
      </c>
      <c r="D1" s="76"/>
      <c r="E1" s="76"/>
      <c r="F1" s="76"/>
    </row>
    <row r="2" spans="1:6" ht="6.75" customHeight="1">
      <c r="A2" s="8"/>
      <c r="B2" s="8"/>
      <c r="C2" s="77"/>
      <c r="D2" s="8"/>
      <c r="E2" s="8"/>
      <c r="F2" s="8"/>
    </row>
    <row r="3" spans="1:7" ht="12.75">
      <c r="A3" s="77"/>
      <c r="B3" s="10"/>
      <c r="C3" s="10" t="s">
        <v>1</v>
      </c>
      <c r="D3" s="10"/>
      <c r="E3" s="10"/>
      <c r="F3" s="10"/>
      <c r="G3" s="10"/>
    </row>
    <row r="4" spans="1:7" ht="12.75">
      <c r="A4" s="77"/>
      <c r="B4" s="10"/>
      <c r="C4" s="10" t="s">
        <v>2</v>
      </c>
      <c r="D4" s="10"/>
      <c r="E4" s="10"/>
      <c r="F4" s="10"/>
      <c r="G4" s="10"/>
    </row>
    <row r="5" ht="8.25" customHeight="1"/>
    <row r="6" spans="1:6" ht="19.5" customHeight="1">
      <c r="A6" s="12"/>
      <c r="B6" s="11"/>
      <c r="C6" s="12" t="s">
        <v>106</v>
      </c>
      <c r="D6" s="11"/>
      <c r="E6" s="11"/>
      <c r="F6" s="11"/>
    </row>
    <row r="7" spans="1:7" ht="19.5" customHeight="1" thickBot="1">
      <c r="A7" s="78"/>
      <c r="B7" s="16"/>
      <c r="C7" s="78" t="s">
        <v>150</v>
      </c>
      <c r="D7" s="16"/>
      <c r="E7" s="16"/>
      <c r="F7" s="16"/>
      <c r="G7" s="33"/>
    </row>
    <row r="8" spans="2:7" ht="20.25" customHeight="1">
      <c r="B8" s="17"/>
      <c r="C8" s="79" t="s">
        <v>85</v>
      </c>
      <c r="D8" s="17"/>
      <c r="E8" s="17"/>
      <c r="F8" s="17"/>
      <c r="G8" s="17"/>
    </row>
    <row r="9" spans="1:6" ht="15.75" customHeight="1">
      <c r="A9" s="40"/>
      <c r="B9" s="40"/>
      <c r="C9" s="40"/>
      <c r="D9" s="23"/>
      <c r="E9" s="23"/>
      <c r="F9" s="23"/>
    </row>
    <row r="10" spans="1:6" ht="12.75">
      <c r="A10" s="21"/>
      <c r="B10" s="22"/>
      <c r="C10" s="22"/>
      <c r="D10" s="24" t="s">
        <v>44</v>
      </c>
      <c r="E10" s="24"/>
      <c r="F10" s="24" t="s">
        <v>44</v>
      </c>
    </row>
    <row r="11" spans="1:7" ht="25.5">
      <c r="A11" s="21"/>
      <c r="B11" s="22"/>
      <c r="C11" s="22"/>
      <c r="D11" s="24" t="s">
        <v>10</v>
      </c>
      <c r="E11" s="24"/>
      <c r="F11" s="24" t="s">
        <v>9</v>
      </c>
      <c r="G11" s="24"/>
    </row>
    <row r="12" spans="1:6" ht="15" customHeight="1">
      <c r="A12" s="21"/>
      <c r="B12" s="22"/>
      <c r="C12" s="22"/>
      <c r="D12" s="43">
        <v>40999</v>
      </c>
      <c r="E12" s="25"/>
      <c r="F12" s="43">
        <v>40633</v>
      </c>
    </row>
    <row r="13" spans="4:6" ht="12.75">
      <c r="D13" s="23" t="s">
        <v>14</v>
      </c>
      <c r="E13" s="23"/>
      <c r="F13" s="23" t="s">
        <v>14</v>
      </c>
    </row>
    <row r="15" spans="1:6" ht="15" customHeight="1">
      <c r="A15" s="80" t="s">
        <v>107</v>
      </c>
      <c r="B15" s="22"/>
      <c r="C15" s="22"/>
      <c r="D15" s="23"/>
      <c r="E15" s="40"/>
      <c r="F15" s="23"/>
    </row>
    <row r="16" spans="1:8" ht="15" customHeight="1">
      <c r="A16" s="81" t="s">
        <v>152</v>
      </c>
      <c r="B16" s="22"/>
      <c r="C16" s="22"/>
      <c r="D16" s="82">
        <v>903</v>
      </c>
      <c r="E16" s="40"/>
      <c r="F16" s="82">
        <v>-1614</v>
      </c>
      <c r="H16" s="28"/>
    </row>
    <row r="17" spans="1:8" ht="15" customHeight="1">
      <c r="A17" s="81"/>
      <c r="B17" s="22"/>
      <c r="C17" s="22"/>
      <c r="D17" s="83"/>
      <c r="E17" s="40"/>
      <c r="F17" s="83"/>
      <c r="H17" s="28"/>
    </row>
    <row r="18" spans="1:8" ht="15" customHeight="1">
      <c r="A18" s="81" t="s">
        <v>108</v>
      </c>
      <c r="B18" s="22"/>
      <c r="C18" s="22"/>
      <c r="D18" s="83"/>
      <c r="E18" s="40"/>
      <c r="F18" s="83"/>
      <c r="H18" s="28"/>
    </row>
    <row r="19" spans="1:8" ht="15" customHeight="1">
      <c r="A19" s="81"/>
      <c r="B19" s="22" t="s">
        <v>109</v>
      </c>
      <c r="C19" s="22"/>
      <c r="D19" s="84">
        <v>155</v>
      </c>
      <c r="E19" s="40"/>
      <c r="F19" s="84">
        <v>267</v>
      </c>
      <c r="H19" s="28"/>
    </row>
    <row r="20" spans="2:8" ht="12.75">
      <c r="B20" s="2" t="s">
        <v>110</v>
      </c>
      <c r="D20" s="84">
        <v>0</v>
      </c>
      <c r="E20" s="40"/>
      <c r="F20" s="84">
        <v>0</v>
      </c>
      <c r="H20" s="28"/>
    </row>
    <row r="21" spans="2:8" ht="12.75">
      <c r="B21" s="2" t="s">
        <v>111</v>
      </c>
      <c r="D21" s="84">
        <v>335</v>
      </c>
      <c r="E21" s="40"/>
      <c r="F21" s="84">
        <v>1006</v>
      </c>
      <c r="H21" s="28"/>
    </row>
    <row r="22" spans="1:8" ht="15" customHeight="1">
      <c r="A22" s="81"/>
      <c r="B22" s="22" t="s">
        <v>112</v>
      </c>
      <c r="C22" s="22"/>
      <c r="D22" s="84">
        <v>0</v>
      </c>
      <c r="E22" s="40"/>
      <c r="F22" s="84">
        <v>1</v>
      </c>
      <c r="H22" s="28"/>
    </row>
    <row r="23" spans="1:8" ht="15" customHeight="1" hidden="1">
      <c r="A23" s="81"/>
      <c r="B23" s="22" t="s">
        <v>113</v>
      </c>
      <c r="C23" s="22"/>
      <c r="D23" s="84">
        <v>0</v>
      </c>
      <c r="E23" s="40"/>
      <c r="F23" s="84">
        <v>0</v>
      </c>
      <c r="H23" s="28"/>
    </row>
    <row r="24" spans="2:8" ht="12.75" hidden="1">
      <c r="B24" s="22" t="s">
        <v>114</v>
      </c>
      <c r="D24" s="84">
        <v>0</v>
      </c>
      <c r="E24" s="40"/>
      <c r="F24" s="84">
        <v>0</v>
      </c>
      <c r="H24" s="28"/>
    </row>
    <row r="25" spans="2:8" ht="12.75" hidden="1">
      <c r="B25" s="22" t="s">
        <v>115</v>
      </c>
      <c r="D25" s="84">
        <v>0</v>
      </c>
      <c r="E25" s="40"/>
      <c r="F25" s="84"/>
      <c r="H25" s="28"/>
    </row>
    <row r="26" spans="2:8" ht="12.75" hidden="1">
      <c r="B26" s="22" t="s">
        <v>116</v>
      </c>
      <c r="D26" s="84">
        <v>0</v>
      </c>
      <c r="E26" s="40"/>
      <c r="F26" s="84"/>
      <c r="H26" s="28"/>
    </row>
    <row r="27" spans="2:8" ht="12.75" hidden="1">
      <c r="B27" s="22" t="s">
        <v>117</v>
      </c>
      <c r="D27" s="84">
        <v>0</v>
      </c>
      <c r="E27" s="40"/>
      <c r="F27" s="84"/>
      <c r="H27" s="28"/>
    </row>
    <row r="28" spans="1:8" ht="15" customHeight="1" hidden="1">
      <c r="A28" s="81"/>
      <c r="B28" s="2" t="s">
        <v>118</v>
      </c>
      <c r="D28" s="84">
        <v>0</v>
      </c>
      <c r="E28" s="40"/>
      <c r="F28" s="84">
        <v>0</v>
      </c>
      <c r="H28" s="28"/>
    </row>
    <row r="29" spans="1:8" ht="15" customHeight="1">
      <c r="A29" s="81"/>
      <c r="D29" s="85"/>
      <c r="E29" s="40"/>
      <c r="F29" s="85"/>
      <c r="H29" s="28"/>
    </row>
    <row r="30" spans="1:8" ht="15" customHeight="1">
      <c r="A30" s="81"/>
      <c r="B30" s="22"/>
      <c r="C30" s="22"/>
      <c r="D30" s="83"/>
      <c r="E30" s="40"/>
      <c r="F30" s="83"/>
      <c r="H30" s="28"/>
    </row>
    <row r="31" spans="1:8" ht="15" customHeight="1">
      <c r="A31" s="81" t="s">
        <v>119</v>
      </c>
      <c r="B31" s="22"/>
      <c r="C31" s="22"/>
      <c r="D31" s="83">
        <f>SUM(D16:D29)</f>
        <v>1393</v>
      </c>
      <c r="E31" s="40"/>
      <c r="F31" s="83">
        <f>SUM(F16:F29)</f>
        <v>-340</v>
      </c>
      <c r="H31" s="28"/>
    </row>
    <row r="32" spans="1:8" ht="15" customHeight="1">
      <c r="A32" s="7"/>
      <c r="B32" s="7"/>
      <c r="C32" s="7"/>
      <c r="D32" s="7"/>
      <c r="E32" s="40"/>
      <c r="F32" s="7"/>
      <c r="H32" s="28"/>
    </row>
    <row r="33" spans="1:6" ht="15" customHeight="1">
      <c r="A33" s="81"/>
      <c r="B33" s="22" t="s">
        <v>120</v>
      </c>
      <c r="C33" s="22"/>
      <c r="D33" s="83">
        <v>457</v>
      </c>
      <c r="E33" s="40"/>
      <c r="F33" s="83">
        <v>109</v>
      </c>
    </row>
    <row r="34" spans="2:8" ht="12.75">
      <c r="B34" s="22" t="s">
        <v>121</v>
      </c>
      <c r="D34" s="83">
        <v>-1391</v>
      </c>
      <c r="E34" s="40"/>
      <c r="F34" s="83">
        <v>1072</v>
      </c>
      <c r="H34" s="28"/>
    </row>
    <row r="35" spans="1:8" ht="15" customHeight="1">
      <c r="A35" s="81"/>
      <c r="B35" s="22" t="s">
        <v>122</v>
      </c>
      <c r="C35" s="22"/>
      <c r="D35" s="86">
        <v>1313</v>
      </c>
      <c r="E35" s="40"/>
      <c r="F35" s="86">
        <v>-307</v>
      </c>
      <c r="H35" s="28"/>
    </row>
    <row r="36" spans="1:8" ht="15" customHeight="1">
      <c r="A36" s="7" t="s">
        <v>123</v>
      </c>
      <c r="B36" s="22"/>
      <c r="C36" s="22"/>
      <c r="D36" s="28">
        <f>SUM(D31:D35)</f>
        <v>1772</v>
      </c>
      <c r="F36" s="28">
        <f>SUM(F31:F35)</f>
        <v>534</v>
      </c>
      <c r="H36" s="28"/>
    </row>
    <row r="37" spans="1:8" ht="15" customHeight="1">
      <c r="A37" s="80"/>
      <c r="B37" s="22"/>
      <c r="C37" s="22"/>
      <c r="F37" s="28"/>
      <c r="H37" s="28"/>
    </row>
    <row r="38" spans="1:8" ht="15" customHeight="1">
      <c r="A38" s="80"/>
      <c r="B38" s="22" t="s">
        <v>124</v>
      </c>
      <c r="C38" s="22"/>
      <c r="D38" s="86">
        <v>-79</v>
      </c>
      <c r="F38" s="87">
        <v>-83</v>
      </c>
      <c r="H38" s="28"/>
    </row>
    <row r="39" spans="1:8" ht="15" customHeight="1">
      <c r="A39" s="81" t="s">
        <v>125</v>
      </c>
      <c r="B39" s="22"/>
      <c r="C39" s="22"/>
      <c r="D39" s="28">
        <f>SUM(D36:D38)</f>
        <v>1693</v>
      </c>
      <c r="F39" s="28">
        <f>SUM(F36:F38)</f>
        <v>451</v>
      </c>
      <c r="G39" s="83"/>
      <c r="H39" s="28"/>
    </row>
    <row r="40" spans="1:8" ht="15" customHeight="1">
      <c r="A40" s="81"/>
      <c r="B40" s="22"/>
      <c r="C40" s="22"/>
      <c r="D40" s="83"/>
      <c r="E40" s="40"/>
      <c r="F40" s="83"/>
      <c r="H40" s="28"/>
    </row>
    <row r="41" spans="1:8" ht="15" customHeight="1">
      <c r="A41" s="81" t="s">
        <v>126</v>
      </c>
      <c r="B41" s="22"/>
      <c r="C41" s="22"/>
      <c r="D41" s="83"/>
      <c r="E41" s="40"/>
      <c r="F41" s="83"/>
      <c r="G41" s="7"/>
      <c r="H41" s="28"/>
    </row>
    <row r="42" spans="1:8" ht="15" customHeight="1">
      <c r="A42" s="80"/>
      <c r="B42" s="22" t="s">
        <v>127</v>
      </c>
      <c r="C42" s="22"/>
      <c r="D42" s="83">
        <v>-1280</v>
      </c>
      <c r="E42" s="40"/>
      <c r="F42" s="83">
        <v>-1289</v>
      </c>
      <c r="G42" s="15"/>
      <c r="H42" s="28"/>
    </row>
    <row r="43" spans="1:8" ht="15" customHeight="1">
      <c r="A43" s="80"/>
      <c r="B43" s="22" t="s">
        <v>128</v>
      </c>
      <c r="C43" s="22"/>
      <c r="D43" s="86">
        <f>-603</f>
        <v>-603</v>
      </c>
      <c r="E43" s="40"/>
      <c r="F43" s="86">
        <v>-32</v>
      </c>
      <c r="G43" s="15"/>
      <c r="H43" s="28"/>
    </row>
    <row r="44" spans="1:10" ht="15" customHeight="1">
      <c r="A44" s="81" t="s">
        <v>129</v>
      </c>
      <c r="B44" s="22"/>
      <c r="C44" s="22"/>
      <c r="D44" s="83">
        <f>SUM(D42:D43)</f>
        <v>-1883</v>
      </c>
      <c r="E44" s="40"/>
      <c r="F44" s="83">
        <f>SUM(F42:F43)</f>
        <v>-1321</v>
      </c>
      <c r="G44" s="7"/>
      <c r="H44" s="98"/>
      <c r="I44" s="33"/>
      <c r="J44" s="33"/>
    </row>
    <row r="45" spans="1:10" ht="15" customHeight="1">
      <c r="A45" s="21"/>
      <c r="B45" s="22"/>
      <c r="C45" s="22"/>
      <c r="D45" s="83"/>
      <c r="E45" s="40"/>
      <c r="F45" s="83"/>
      <c r="H45" s="99"/>
      <c r="I45" s="33"/>
      <c r="J45" s="33"/>
    </row>
    <row r="46" spans="1:10" ht="15" customHeight="1">
      <c r="A46" s="81" t="s">
        <v>130</v>
      </c>
      <c r="B46" s="22"/>
      <c r="C46" s="22"/>
      <c r="D46" s="83"/>
      <c r="E46" s="40"/>
      <c r="F46" s="83"/>
      <c r="H46" s="99"/>
      <c r="I46" s="33"/>
      <c r="J46" s="33"/>
    </row>
    <row r="47" spans="2:10" ht="12.75">
      <c r="B47" s="2" t="s">
        <v>131</v>
      </c>
      <c r="D47" s="83">
        <v>0</v>
      </c>
      <c r="F47" s="83">
        <v>0</v>
      </c>
      <c r="H47" s="99"/>
      <c r="I47" s="33"/>
      <c r="J47" s="33"/>
    </row>
    <row r="48" spans="2:10" ht="12.75" hidden="1">
      <c r="B48" s="2" t="s">
        <v>132</v>
      </c>
      <c r="D48" s="83">
        <v>0</v>
      </c>
      <c r="E48" s="40"/>
      <c r="F48" s="83">
        <v>0</v>
      </c>
      <c r="H48" s="99"/>
      <c r="I48" s="33"/>
      <c r="J48" s="33"/>
    </row>
    <row r="49" spans="1:10" ht="15" customHeight="1">
      <c r="A49" s="80"/>
      <c r="B49" s="22" t="s">
        <v>133</v>
      </c>
      <c r="C49" s="22"/>
      <c r="D49" s="86">
        <v>-4</v>
      </c>
      <c r="E49" s="40"/>
      <c r="F49" s="86">
        <v>-16</v>
      </c>
      <c r="H49" s="99"/>
      <c r="I49" s="33"/>
      <c r="J49" s="33"/>
    </row>
    <row r="50" spans="1:10" ht="15" customHeight="1">
      <c r="A50" s="81" t="s">
        <v>134</v>
      </c>
      <c r="B50" s="22"/>
      <c r="C50" s="22"/>
      <c r="D50" s="83">
        <f>SUM(D47:D49)</f>
        <v>-4</v>
      </c>
      <c r="E50" s="40"/>
      <c r="F50" s="83">
        <f>SUM(F47:F49)</f>
        <v>-16</v>
      </c>
      <c r="H50" s="99"/>
      <c r="I50" s="33"/>
      <c r="J50" s="33"/>
    </row>
    <row r="51" spans="1:10" ht="15" customHeight="1">
      <c r="A51" s="21"/>
      <c r="B51" s="22"/>
      <c r="C51" s="22"/>
      <c r="D51" s="83"/>
      <c r="E51" s="40"/>
      <c r="F51" s="83"/>
      <c r="H51" s="99"/>
      <c r="I51" s="33"/>
      <c r="J51" s="33"/>
    </row>
    <row r="52" spans="1:10" ht="15" customHeight="1">
      <c r="A52" s="81" t="s">
        <v>135</v>
      </c>
      <c r="B52" s="22"/>
      <c r="C52" s="22"/>
      <c r="D52" s="88">
        <f>D39+D44+D50</f>
        <v>-194</v>
      </c>
      <c r="E52" s="40"/>
      <c r="F52" s="88">
        <f>F39+F44+F50</f>
        <v>-886</v>
      </c>
      <c r="G52" s="89"/>
      <c r="H52" s="99"/>
      <c r="I52" s="33"/>
      <c r="J52" s="33"/>
    </row>
    <row r="53" spans="1:8" ht="15" customHeight="1">
      <c r="A53" s="80"/>
      <c r="B53" s="22"/>
      <c r="C53" s="22"/>
      <c r="D53" s="83"/>
      <c r="E53" s="40"/>
      <c r="F53" s="83"/>
      <c r="H53" s="28"/>
    </row>
    <row r="54" spans="1:8" ht="15" customHeight="1">
      <c r="A54" s="81" t="s">
        <v>136</v>
      </c>
      <c r="B54" s="22"/>
      <c r="C54" s="22"/>
      <c r="D54" s="83">
        <v>1760</v>
      </c>
      <c r="E54" s="40"/>
      <c r="F54" s="83">
        <v>3347</v>
      </c>
      <c r="H54" s="28"/>
    </row>
    <row r="55" spans="2:8" ht="15" customHeight="1">
      <c r="B55" s="22"/>
      <c r="C55" s="22"/>
      <c r="D55" s="23"/>
      <c r="E55" s="40"/>
      <c r="F55" s="23"/>
      <c r="H55" s="28"/>
    </row>
    <row r="56" spans="1:8" ht="15" customHeight="1">
      <c r="A56" s="81" t="s">
        <v>137</v>
      </c>
      <c r="B56" s="22"/>
      <c r="C56" s="22"/>
      <c r="D56" s="83">
        <v>-77</v>
      </c>
      <c r="E56" s="40"/>
      <c r="F56" s="83">
        <v>-170</v>
      </c>
      <c r="H56" s="28"/>
    </row>
    <row r="57" spans="1:8" ht="15" customHeight="1">
      <c r="A57" s="81"/>
      <c r="B57" s="22"/>
      <c r="C57" s="22"/>
      <c r="D57" s="83"/>
      <c r="E57" s="40"/>
      <c r="F57" s="83"/>
      <c r="H57" s="28"/>
    </row>
    <row r="58" spans="1:8" ht="15" customHeight="1" thickBot="1">
      <c r="A58" s="81" t="s">
        <v>138</v>
      </c>
      <c r="B58" s="22"/>
      <c r="C58" s="22"/>
      <c r="D58" s="90">
        <f>SUM(D52:D57)</f>
        <v>1489</v>
      </c>
      <c r="E58" s="40"/>
      <c r="F58" s="90">
        <f>SUM(F52:F57)</f>
        <v>2291</v>
      </c>
      <c r="G58" s="28" t="s">
        <v>139</v>
      </c>
      <c r="H58" s="28"/>
    </row>
    <row r="59" spans="1:6" ht="15" customHeight="1" thickTop="1">
      <c r="A59" s="81"/>
      <c r="B59" s="22"/>
      <c r="C59" s="22"/>
      <c r="D59" s="23"/>
      <c r="E59" s="40"/>
      <c r="F59" s="23"/>
    </row>
    <row r="60" spans="1:6" ht="15" customHeight="1">
      <c r="A60" s="81"/>
      <c r="B60" s="22"/>
      <c r="C60" s="22"/>
      <c r="D60" s="23"/>
      <c r="E60" s="40"/>
      <c r="F60" s="91"/>
    </row>
    <row r="61" spans="1:6" ht="15" customHeight="1">
      <c r="A61" s="81"/>
      <c r="B61" s="22"/>
      <c r="C61" s="22"/>
      <c r="D61" s="23"/>
      <c r="E61" s="40"/>
      <c r="F61" s="23"/>
    </row>
    <row r="62" spans="1:6" ht="15" customHeight="1">
      <c r="A62" s="81" t="s">
        <v>140</v>
      </c>
      <c r="B62" s="22"/>
      <c r="C62" s="22"/>
      <c r="D62" s="23"/>
      <c r="E62" s="40"/>
      <c r="F62" s="23"/>
    </row>
    <row r="63" spans="1:6" ht="15" customHeight="1">
      <c r="A63" s="81"/>
      <c r="B63" s="22"/>
      <c r="C63" s="22"/>
      <c r="D63" s="21" t="s">
        <v>14</v>
      </c>
      <c r="E63" s="40"/>
      <c r="F63" s="21" t="s">
        <v>14</v>
      </c>
    </row>
    <row r="64" spans="1:6" ht="15" customHeight="1">
      <c r="A64" s="81" t="s">
        <v>141</v>
      </c>
      <c r="B64" s="22"/>
      <c r="C64" s="22"/>
      <c r="D64" s="92">
        <v>1678</v>
      </c>
      <c r="E64" s="40"/>
      <c r="F64" s="92">
        <v>1462</v>
      </c>
    </row>
    <row r="65" spans="1:6" ht="15" customHeight="1">
      <c r="A65" s="81" t="s">
        <v>57</v>
      </c>
      <c r="B65" s="22"/>
      <c r="C65" s="22"/>
      <c r="D65" s="92">
        <v>994</v>
      </c>
      <c r="E65" s="40"/>
      <c r="F65" s="92">
        <v>2464</v>
      </c>
    </row>
    <row r="66" spans="1:6" ht="15" customHeight="1">
      <c r="A66" s="81" t="s">
        <v>142</v>
      </c>
      <c r="B66" s="7"/>
      <c r="C66" s="22"/>
      <c r="D66" s="93">
        <v>-1183</v>
      </c>
      <c r="E66" s="40"/>
      <c r="F66" s="93">
        <v>-1635</v>
      </c>
    </row>
    <row r="67" spans="1:7" ht="15" customHeight="1" thickBot="1">
      <c r="A67" s="7"/>
      <c r="B67" s="7"/>
      <c r="C67" s="22"/>
      <c r="D67" s="94">
        <f>SUM(D64:D66)</f>
        <v>1489</v>
      </c>
      <c r="E67" s="40"/>
      <c r="F67" s="94">
        <f>SUM(F64:F66)</f>
        <v>2291</v>
      </c>
      <c r="G67" s="28"/>
    </row>
    <row r="68" spans="1:7" ht="15.75" thickTop="1">
      <c r="A68" s="95"/>
      <c r="B68" s="95"/>
      <c r="C68" s="95"/>
      <c r="D68" s="95"/>
      <c r="E68" s="96"/>
      <c r="F68" s="95"/>
      <c r="G68" s="7"/>
    </row>
    <row r="69" ht="12.75">
      <c r="A69" s="39"/>
    </row>
    <row r="70" ht="12.75">
      <c r="A70" s="97"/>
    </row>
  </sheetData>
  <sheetProtection/>
  <printOptions/>
  <pageMargins left="0.75" right="0.75" top="0.34" bottom="0.26" header="0.16" footer="0.16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</dc:creator>
  <cp:keywords/>
  <dc:description/>
  <cp:lastModifiedBy>kohsp</cp:lastModifiedBy>
  <cp:lastPrinted>2012-05-24T16:44:14Z</cp:lastPrinted>
  <dcterms:created xsi:type="dcterms:W3CDTF">2012-05-09T14:59:03Z</dcterms:created>
  <dcterms:modified xsi:type="dcterms:W3CDTF">2012-05-29T10:09:18Z</dcterms:modified>
  <cp:category/>
  <cp:version/>
  <cp:contentType/>
  <cp:contentStatus/>
</cp:coreProperties>
</file>